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xr:revisionPtr revIDLastSave="0" documentId="8_{6D41407A-9A6D-4F2C-8BD5-ADDD2163CAF5}" xr6:coauthVersionLast="37" xr6:coauthVersionMax="37" xr10:uidLastSave="{00000000-0000-0000-0000-000000000000}"/>
  <bookViews>
    <workbookView xWindow="0" yWindow="0" windowWidth="20490" windowHeight="6945" xr2:uid="{DE135378-2C67-41AC-A211-648DE6559EAA}"/>
  </bookViews>
  <sheets>
    <sheet name="eje sept" sheetId="1" r:id="rId1"/>
  </sheets>
  <externalReferences>
    <externalReference r:id="rId2"/>
  </externalReferences>
  <definedNames>
    <definedName name="_xlnm.Print_Area" localSheetId="0">'eje sept'!$B$1:$O$233</definedName>
    <definedName name="_xlnm.Print_Titles" localSheetId="0">'eje sept'!$1:$13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4" i="1" l="1"/>
  <c r="N224" i="1"/>
  <c r="M224" i="1"/>
  <c r="K224" i="1"/>
  <c r="L224" i="1" s="1"/>
  <c r="J224" i="1"/>
  <c r="I224" i="1"/>
  <c r="H224" i="1"/>
  <c r="G224" i="1"/>
  <c r="F224" i="1"/>
  <c r="E224" i="1"/>
  <c r="D224" i="1"/>
  <c r="O223" i="1"/>
  <c r="N223" i="1"/>
  <c r="M223" i="1"/>
  <c r="K223" i="1"/>
  <c r="L223" i="1" s="1"/>
  <c r="J223" i="1"/>
  <c r="I223" i="1"/>
  <c r="H223" i="1"/>
  <c r="G223" i="1"/>
  <c r="F223" i="1"/>
  <c r="E223" i="1"/>
  <c r="D223" i="1"/>
  <c r="O222" i="1"/>
  <c r="N222" i="1"/>
  <c r="M222" i="1"/>
  <c r="K222" i="1"/>
  <c r="L222" i="1" s="1"/>
  <c r="J222" i="1"/>
  <c r="I222" i="1"/>
  <c r="H222" i="1"/>
  <c r="G222" i="1"/>
  <c r="F222" i="1"/>
  <c r="E222" i="1"/>
  <c r="D222" i="1"/>
  <c r="O221" i="1"/>
  <c r="N221" i="1"/>
  <c r="M221" i="1"/>
  <c r="K221" i="1"/>
  <c r="L221" i="1" s="1"/>
  <c r="J221" i="1"/>
  <c r="I221" i="1"/>
  <c r="H221" i="1"/>
  <c r="G221" i="1"/>
  <c r="F221" i="1"/>
  <c r="E221" i="1"/>
  <c r="D221" i="1"/>
  <c r="O220" i="1"/>
  <c r="N220" i="1"/>
  <c r="M220" i="1"/>
  <c r="K220" i="1"/>
  <c r="L220" i="1" s="1"/>
  <c r="J220" i="1"/>
  <c r="I220" i="1"/>
  <c r="H220" i="1"/>
  <c r="G220" i="1"/>
  <c r="F220" i="1"/>
  <c r="E220" i="1"/>
  <c r="D220" i="1"/>
  <c r="O219" i="1"/>
  <c r="N219" i="1"/>
  <c r="M219" i="1"/>
  <c r="K219" i="1"/>
  <c r="L219" i="1" s="1"/>
  <c r="J219" i="1"/>
  <c r="I219" i="1"/>
  <c r="H219" i="1"/>
  <c r="G219" i="1"/>
  <c r="F219" i="1"/>
  <c r="E219" i="1"/>
  <c r="D219" i="1"/>
  <c r="O218" i="1"/>
  <c r="N218" i="1"/>
  <c r="M218" i="1"/>
  <c r="K218" i="1"/>
  <c r="L218" i="1" s="1"/>
  <c r="J218" i="1"/>
  <c r="I218" i="1"/>
  <c r="H218" i="1"/>
  <c r="G218" i="1"/>
  <c r="F218" i="1"/>
  <c r="E218" i="1"/>
  <c r="D218" i="1"/>
  <c r="O217" i="1"/>
  <c r="N217" i="1"/>
  <c r="M217" i="1"/>
  <c r="K217" i="1"/>
  <c r="L217" i="1" s="1"/>
  <c r="J217" i="1"/>
  <c r="I217" i="1"/>
  <c r="H217" i="1"/>
  <c r="G217" i="1"/>
  <c r="F217" i="1"/>
  <c r="E217" i="1"/>
  <c r="D217" i="1"/>
  <c r="O216" i="1"/>
  <c r="N216" i="1"/>
  <c r="M216" i="1"/>
  <c r="K216" i="1"/>
  <c r="L216" i="1" s="1"/>
  <c r="J216" i="1"/>
  <c r="I216" i="1"/>
  <c r="H216" i="1"/>
  <c r="G216" i="1"/>
  <c r="F216" i="1"/>
  <c r="E216" i="1"/>
  <c r="D216" i="1"/>
  <c r="O215" i="1"/>
  <c r="N215" i="1"/>
  <c r="M215" i="1"/>
  <c r="K215" i="1"/>
  <c r="L215" i="1" s="1"/>
  <c r="J215" i="1"/>
  <c r="I215" i="1"/>
  <c r="H215" i="1"/>
  <c r="G215" i="1"/>
  <c r="F215" i="1"/>
  <c r="E215" i="1"/>
  <c r="D215" i="1"/>
  <c r="O214" i="1"/>
  <c r="N214" i="1"/>
  <c r="M214" i="1"/>
  <c r="K214" i="1"/>
  <c r="L214" i="1" s="1"/>
  <c r="J214" i="1"/>
  <c r="I214" i="1"/>
  <c r="H214" i="1"/>
  <c r="G214" i="1"/>
  <c r="F214" i="1"/>
  <c r="E214" i="1"/>
  <c r="D214" i="1"/>
  <c r="O213" i="1"/>
  <c r="N213" i="1"/>
  <c r="M213" i="1"/>
  <c r="K213" i="1"/>
  <c r="L213" i="1" s="1"/>
  <c r="J213" i="1"/>
  <c r="I213" i="1"/>
  <c r="H213" i="1"/>
  <c r="G213" i="1"/>
  <c r="F213" i="1"/>
  <c r="E213" i="1"/>
  <c r="D213" i="1"/>
  <c r="O212" i="1"/>
  <c r="N212" i="1"/>
  <c r="M212" i="1"/>
  <c r="K212" i="1"/>
  <c r="L212" i="1" s="1"/>
  <c r="J212" i="1"/>
  <c r="I212" i="1"/>
  <c r="H212" i="1"/>
  <c r="G212" i="1"/>
  <c r="F212" i="1"/>
  <c r="E212" i="1"/>
  <c r="D212" i="1"/>
  <c r="O211" i="1"/>
  <c r="N211" i="1"/>
  <c r="M211" i="1"/>
  <c r="K211" i="1"/>
  <c r="L211" i="1" s="1"/>
  <c r="J211" i="1"/>
  <c r="I211" i="1"/>
  <c r="H211" i="1"/>
  <c r="G211" i="1"/>
  <c r="F211" i="1"/>
  <c r="E211" i="1"/>
  <c r="D211" i="1"/>
  <c r="O210" i="1"/>
  <c r="N210" i="1"/>
  <c r="M210" i="1"/>
  <c r="K210" i="1"/>
  <c r="L210" i="1" s="1"/>
  <c r="J210" i="1"/>
  <c r="I210" i="1"/>
  <c r="H210" i="1"/>
  <c r="G210" i="1"/>
  <c r="F210" i="1"/>
  <c r="E210" i="1"/>
  <c r="D210" i="1"/>
  <c r="O209" i="1"/>
  <c r="N209" i="1"/>
  <c r="M209" i="1"/>
  <c r="K209" i="1"/>
  <c r="L209" i="1" s="1"/>
  <c r="J209" i="1"/>
  <c r="I209" i="1"/>
  <c r="H209" i="1"/>
  <c r="G209" i="1"/>
  <c r="F209" i="1"/>
  <c r="E209" i="1"/>
  <c r="D209" i="1"/>
  <c r="O208" i="1"/>
  <c r="N208" i="1"/>
  <c r="M208" i="1"/>
  <c r="K208" i="1"/>
  <c r="L208" i="1" s="1"/>
  <c r="J208" i="1"/>
  <c r="I208" i="1"/>
  <c r="H208" i="1"/>
  <c r="G208" i="1"/>
  <c r="F208" i="1"/>
  <c r="E208" i="1"/>
  <c r="D208" i="1"/>
  <c r="O207" i="1"/>
  <c r="N207" i="1"/>
  <c r="M207" i="1"/>
  <c r="K207" i="1"/>
  <c r="L207" i="1" s="1"/>
  <c r="J207" i="1"/>
  <c r="I207" i="1"/>
  <c r="H207" i="1"/>
  <c r="G207" i="1"/>
  <c r="F207" i="1"/>
  <c r="E207" i="1"/>
  <c r="D207" i="1"/>
  <c r="O206" i="1"/>
  <c r="N206" i="1"/>
  <c r="M206" i="1"/>
  <c r="K206" i="1"/>
  <c r="L206" i="1" s="1"/>
  <c r="J206" i="1"/>
  <c r="I206" i="1"/>
  <c r="H206" i="1"/>
  <c r="G206" i="1"/>
  <c r="F206" i="1"/>
  <c r="E206" i="1"/>
  <c r="D206" i="1"/>
  <c r="O205" i="1"/>
  <c r="N205" i="1"/>
  <c r="M205" i="1"/>
  <c r="K205" i="1"/>
  <c r="L205" i="1" s="1"/>
  <c r="J205" i="1"/>
  <c r="I205" i="1"/>
  <c r="H205" i="1"/>
  <c r="G205" i="1"/>
  <c r="F205" i="1"/>
  <c r="E205" i="1"/>
  <c r="D205" i="1"/>
  <c r="O204" i="1"/>
  <c r="N204" i="1"/>
  <c r="M204" i="1"/>
  <c r="K204" i="1"/>
  <c r="L204" i="1" s="1"/>
  <c r="J204" i="1"/>
  <c r="I204" i="1"/>
  <c r="H204" i="1"/>
  <c r="G204" i="1"/>
  <c r="F204" i="1"/>
  <c r="E204" i="1"/>
  <c r="D204" i="1"/>
  <c r="O203" i="1"/>
  <c r="N203" i="1"/>
  <c r="M203" i="1"/>
  <c r="K203" i="1"/>
  <c r="L203" i="1" s="1"/>
  <c r="J203" i="1"/>
  <c r="I203" i="1"/>
  <c r="H203" i="1"/>
  <c r="G203" i="1"/>
  <c r="F203" i="1"/>
  <c r="E203" i="1"/>
  <c r="D203" i="1"/>
  <c r="O202" i="1"/>
  <c r="N202" i="1"/>
  <c r="M202" i="1"/>
  <c r="K202" i="1"/>
  <c r="L202" i="1" s="1"/>
  <c r="J202" i="1"/>
  <c r="I202" i="1"/>
  <c r="H202" i="1"/>
  <c r="G202" i="1"/>
  <c r="F202" i="1"/>
  <c r="E202" i="1"/>
  <c r="D202" i="1"/>
  <c r="O201" i="1"/>
  <c r="N201" i="1"/>
  <c r="M201" i="1"/>
  <c r="K201" i="1"/>
  <c r="L201" i="1" s="1"/>
  <c r="J201" i="1"/>
  <c r="I201" i="1"/>
  <c r="H201" i="1"/>
  <c r="G201" i="1"/>
  <c r="F201" i="1"/>
  <c r="E201" i="1"/>
  <c r="D201" i="1"/>
  <c r="O200" i="1"/>
  <c r="N200" i="1"/>
  <c r="M200" i="1"/>
  <c r="K200" i="1"/>
  <c r="L200" i="1" s="1"/>
  <c r="J200" i="1"/>
  <c r="I200" i="1"/>
  <c r="H200" i="1"/>
  <c r="G200" i="1"/>
  <c r="F200" i="1"/>
  <c r="E200" i="1"/>
  <c r="D200" i="1"/>
  <c r="O199" i="1"/>
  <c r="N199" i="1"/>
  <c r="M199" i="1"/>
  <c r="K199" i="1"/>
  <c r="L199" i="1" s="1"/>
  <c r="J199" i="1"/>
  <c r="I199" i="1"/>
  <c r="H199" i="1"/>
  <c r="G199" i="1"/>
  <c r="F199" i="1"/>
  <c r="E199" i="1"/>
  <c r="D199" i="1"/>
  <c r="O198" i="1"/>
  <c r="N198" i="1"/>
  <c r="M198" i="1"/>
  <c r="K198" i="1"/>
  <c r="L198" i="1" s="1"/>
  <c r="J198" i="1"/>
  <c r="I198" i="1"/>
  <c r="H198" i="1"/>
  <c r="G198" i="1"/>
  <c r="F198" i="1"/>
  <c r="E198" i="1"/>
  <c r="D198" i="1"/>
  <c r="O197" i="1"/>
  <c r="N197" i="1"/>
  <c r="M197" i="1"/>
  <c r="K197" i="1"/>
  <c r="L197" i="1" s="1"/>
  <c r="J197" i="1"/>
  <c r="I197" i="1"/>
  <c r="H197" i="1"/>
  <c r="G197" i="1"/>
  <c r="F197" i="1"/>
  <c r="E197" i="1"/>
  <c r="D197" i="1"/>
  <c r="O196" i="1"/>
  <c r="N196" i="1"/>
  <c r="M196" i="1"/>
  <c r="K196" i="1"/>
  <c r="L196" i="1" s="1"/>
  <c r="J196" i="1"/>
  <c r="I196" i="1"/>
  <c r="H196" i="1"/>
  <c r="G196" i="1"/>
  <c r="F196" i="1"/>
  <c r="E196" i="1"/>
  <c r="D196" i="1"/>
  <c r="O195" i="1"/>
  <c r="N195" i="1"/>
  <c r="M195" i="1"/>
  <c r="K195" i="1"/>
  <c r="L195" i="1" s="1"/>
  <c r="J195" i="1"/>
  <c r="I195" i="1"/>
  <c r="H195" i="1"/>
  <c r="G195" i="1"/>
  <c r="F195" i="1"/>
  <c r="E195" i="1"/>
  <c r="D195" i="1"/>
  <c r="O194" i="1"/>
  <c r="N194" i="1"/>
  <c r="M194" i="1"/>
  <c r="K194" i="1"/>
  <c r="L194" i="1" s="1"/>
  <c r="J194" i="1"/>
  <c r="I194" i="1"/>
  <c r="H194" i="1"/>
  <c r="G194" i="1"/>
  <c r="F194" i="1"/>
  <c r="E194" i="1"/>
  <c r="D194" i="1"/>
  <c r="O193" i="1"/>
  <c r="N193" i="1"/>
  <c r="M193" i="1"/>
  <c r="K193" i="1"/>
  <c r="L193" i="1" s="1"/>
  <c r="J193" i="1"/>
  <c r="I193" i="1"/>
  <c r="H193" i="1"/>
  <c r="G193" i="1"/>
  <c r="F193" i="1"/>
  <c r="E193" i="1"/>
  <c r="D193" i="1"/>
  <c r="O192" i="1"/>
  <c r="N192" i="1"/>
  <c r="M192" i="1"/>
  <c r="K192" i="1"/>
  <c r="L192" i="1" s="1"/>
  <c r="J192" i="1"/>
  <c r="I192" i="1"/>
  <c r="H192" i="1"/>
  <c r="G192" i="1"/>
  <c r="F192" i="1"/>
  <c r="E192" i="1"/>
  <c r="D192" i="1"/>
  <c r="O191" i="1"/>
  <c r="N191" i="1"/>
  <c r="M191" i="1"/>
  <c r="K191" i="1"/>
  <c r="L191" i="1" s="1"/>
  <c r="J191" i="1"/>
  <c r="I191" i="1"/>
  <c r="H191" i="1"/>
  <c r="G191" i="1"/>
  <c r="F191" i="1"/>
  <c r="E191" i="1"/>
  <c r="D191" i="1"/>
  <c r="O190" i="1"/>
  <c r="N190" i="1"/>
  <c r="M190" i="1"/>
  <c r="K190" i="1"/>
  <c r="L190" i="1" s="1"/>
  <c r="J190" i="1"/>
  <c r="I190" i="1"/>
  <c r="H190" i="1"/>
  <c r="G190" i="1"/>
  <c r="F190" i="1"/>
  <c r="E190" i="1"/>
  <c r="D190" i="1"/>
  <c r="O189" i="1"/>
  <c r="N189" i="1"/>
  <c r="M189" i="1"/>
  <c r="K189" i="1"/>
  <c r="L189" i="1" s="1"/>
  <c r="J189" i="1"/>
  <c r="I189" i="1"/>
  <c r="H189" i="1"/>
  <c r="G189" i="1"/>
  <c r="F189" i="1"/>
  <c r="E189" i="1"/>
  <c r="D189" i="1"/>
  <c r="O188" i="1"/>
  <c r="N188" i="1"/>
  <c r="M188" i="1"/>
  <c r="K188" i="1"/>
  <c r="L188" i="1" s="1"/>
  <c r="J188" i="1"/>
  <c r="I188" i="1"/>
  <c r="H188" i="1"/>
  <c r="G188" i="1"/>
  <c r="F188" i="1"/>
  <c r="E188" i="1"/>
  <c r="D188" i="1"/>
  <c r="O187" i="1"/>
  <c r="N187" i="1"/>
  <c r="M187" i="1"/>
  <c r="K187" i="1"/>
  <c r="L187" i="1" s="1"/>
  <c r="J187" i="1"/>
  <c r="I187" i="1"/>
  <c r="H187" i="1"/>
  <c r="G187" i="1"/>
  <c r="F187" i="1"/>
  <c r="E187" i="1"/>
  <c r="D187" i="1"/>
  <c r="O186" i="1"/>
  <c r="N186" i="1"/>
  <c r="M186" i="1"/>
  <c r="K186" i="1"/>
  <c r="L186" i="1" s="1"/>
  <c r="J186" i="1"/>
  <c r="I186" i="1"/>
  <c r="H186" i="1"/>
  <c r="G186" i="1"/>
  <c r="F186" i="1"/>
  <c r="E186" i="1"/>
  <c r="D186" i="1"/>
  <c r="O185" i="1"/>
  <c r="N185" i="1"/>
  <c r="M185" i="1"/>
  <c r="K185" i="1"/>
  <c r="L185" i="1" s="1"/>
  <c r="J185" i="1"/>
  <c r="I185" i="1"/>
  <c r="H185" i="1"/>
  <c r="G185" i="1"/>
  <c r="F185" i="1"/>
  <c r="E185" i="1"/>
  <c r="D185" i="1"/>
  <c r="O184" i="1"/>
  <c r="N184" i="1"/>
  <c r="M184" i="1"/>
  <c r="K184" i="1"/>
  <c r="L184" i="1" s="1"/>
  <c r="J184" i="1"/>
  <c r="I184" i="1"/>
  <c r="H184" i="1"/>
  <c r="G184" i="1"/>
  <c r="F184" i="1"/>
  <c r="E184" i="1"/>
  <c r="D184" i="1"/>
  <c r="O183" i="1"/>
  <c r="N183" i="1"/>
  <c r="M183" i="1"/>
  <c r="K183" i="1"/>
  <c r="L183" i="1" s="1"/>
  <c r="J183" i="1"/>
  <c r="I183" i="1"/>
  <c r="H183" i="1"/>
  <c r="G183" i="1"/>
  <c r="F183" i="1"/>
  <c r="E183" i="1"/>
  <c r="D183" i="1"/>
  <c r="O182" i="1"/>
  <c r="N182" i="1"/>
  <c r="M182" i="1"/>
  <c r="K182" i="1"/>
  <c r="L182" i="1" s="1"/>
  <c r="J182" i="1"/>
  <c r="I182" i="1"/>
  <c r="H182" i="1"/>
  <c r="G182" i="1"/>
  <c r="F182" i="1"/>
  <c r="E182" i="1"/>
  <c r="D182" i="1"/>
  <c r="O181" i="1"/>
  <c r="N181" i="1"/>
  <c r="M181" i="1"/>
  <c r="K181" i="1"/>
  <c r="L181" i="1" s="1"/>
  <c r="J181" i="1"/>
  <c r="I181" i="1"/>
  <c r="H181" i="1"/>
  <c r="G181" i="1"/>
  <c r="F181" i="1"/>
  <c r="E181" i="1"/>
  <c r="D181" i="1"/>
  <c r="O180" i="1"/>
  <c r="N180" i="1"/>
  <c r="M180" i="1"/>
  <c r="K180" i="1"/>
  <c r="L180" i="1" s="1"/>
  <c r="J180" i="1"/>
  <c r="I180" i="1"/>
  <c r="H180" i="1"/>
  <c r="G180" i="1"/>
  <c r="F180" i="1"/>
  <c r="E180" i="1"/>
  <c r="D180" i="1"/>
  <c r="O179" i="1"/>
  <c r="N179" i="1"/>
  <c r="M179" i="1"/>
  <c r="K179" i="1"/>
  <c r="L179" i="1" s="1"/>
  <c r="J179" i="1"/>
  <c r="I179" i="1"/>
  <c r="H179" i="1"/>
  <c r="G179" i="1"/>
  <c r="F179" i="1"/>
  <c r="E179" i="1"/>
  <c r="D179" i="1"/>
  <c r="N178" i="1"/>
  <c r="M178" i="1"/>
  <c r="K178" i="1"/>
  <c r="L178" i="1" s="1"/>
  <c r="J178" i="1"/>
  <c r="I178" i="1"/>
  <c r="O178" i="1" s="1"/>
  <c r="H178" i="1"/>
  <c r="G178" i="1"/>
  <c r="F178" i="1"/>
  <c r="E178" i="1"/>
  <c r="D178" i="1"/>
  <c r="N177" i="1"/>
  <c r="O177" i="1" s="1"/>
  <c r="M177" i="1"/>
  <c r="K177" i="1"/>
  <c r="L177" i="1" s="1"/>
  <c r="J177" i="1"/>
  <c r="I177" i="1"/>
  <c r="H177" i="1"/>
  <c r="G177" i="1"/>
  <c r="F177" i="1"/>
  <c r="E177" i="1"/>
  <c r="D177" i="1"/>
  <c r="N176" i="1"/>
  <c r="O176" i="1" s="1"/>
  <c r="M176" i="1"/>
  <c r="K176" i="1"/>
  <c r="L176" i="1" s="1"/>
  <c r="J176" i="1"/>
  <c r="I176" i="1"/>
  <c r="H176" i="1"/>
  <c r="G176" i="1"/>
  <c r="F176" i="1"/>
  <c r="E176" i="1"/>
  <c r="D176" i="1"/>
  <c r="N175" i="1"/>
  <c r="O175" i="1" s="1"/>
  <c r="M175" i="1"/>
  <c r="K175" i="1"/>
  <c r="L175" i="1" s="1"/>
  <c r="J175" i="1"/>
  <c r="I175" i="1"/>
  <c r="H175" i="1"/>
  <c r="G175" i="1"/>
  <c r="F175" i="1"/>
  <c r="E175" i="1"/>
  <c r="D175" i="1"/>
  <c r="N174" i="1"/>
  <c r="O174" i="1" s="1"/>
  <c r="M174" i="1"/>
  <c r="K174" i="1"/>
  <c r="L174" i="1" s="1"/>
  <c r="J174" i="1"/>
  <c r="I174" i="1"/>
  <c r="H174" i="1"/>
  <c r="G174" i="1"/>
  <c r="F174" i="1"/>
  <c r="E174" i="1"/>
  <c r="D174" i="1"/>
  <c r="N173" i="1"/>
  <c r="O173" i="1" s="1"/>
  <c r="M173" i="1"/>
  <c r="K173" i="1"/>
  <c r="L173" i="1" s="1"/>
  <c r="J173" i="1"/>
  <c r="I173" i="1"/>
  <c r="H173" i="1"/>
  <c r="G173" i="1"/>
  <c r="F173" i="1"/>
  <c r="E173" i="1"/>
  <c r="D173" i="1"/>
  <c r="N172" i="1"/>
  <c r="O172" i="1" s="1"/>
  <c r="M172" i="1"/>
  <c r="K172" i="1"/>
  <c r="L172" i="1" s="1"/>
  <c r="J172" i="1"/>
  <c r="I172" i="1"/>
  <c r="H172" i="1"/>
  <c r="G172" i="1"/>
  <c r="F172" i="1"/>
  <c r="E172" i="1"/>
  <c r="D172" i="1"/>
  <c r="N171" i="1"/>
  <c r="O171" i="1" s="1"/>
  <c r="M171" i="1"/>
  <c r="K171" i="1"/>
  <c r="L171" i="1" s="1"/>
  <c r="J171" i="1"/>
  <c r="I171" i="1"/>
  <c r="H171" i="1"/>
  <c r="G171" i="1"/>
  <c r="F171" i="1"/>
  <c r="E171" i="1"/>
  <c r="D171" i="1"/>
  <c r="N170" i="1"/>
  <c r="O170" i="1" s="1"/>
  <c r="M170" i="1"/>
  <c r="K170" i="1"/>
  <c r="J170" i="1"/>
  <c r="I170" i="1"/>
  <c r="L170" i="1" s="1"/>
  <c r="H170" i="1"/>
  <c r="G170" i="1"/>
  <c r="F170" i="1"/>
  <c r="E170" i="1"/>
  <c r="D170" i="1"/>
  <c r="N169" i="1"/>
  <c r="O169" i="1" s="1"/>
  <c r="M169" i="1"/>
  <c r="L169" i="1"/>
  <c r="K169" i="1"/>
  <c r="J169" i="1"/>
  <c r="I169" i="1"/>
  <c r="H169" i="1"/>
  <c r="G169" i="1"/>
  <c r="F169" i="1"/>
  <c r="E169" i="1"/>
  <c r="D169" i="1"/>
  <c r="N168" i="1"/>
  <c r="O168" i="1" s="1"/>
  <c r="M168" i="1"/>
  <c r="L168" i="1"/>
  <c r="K168" i="1"/>
  <c r="J168" i="1"/>
  <c r="I168" i="1"/>
  <c r="H168" i="1"/>
  <c r="G168" i="1"/>
  <c r="F168" i="1"/>
  <c r="E168" i="1"/>
  <c r="D168" i="1"/>
  <c r="N167" i="1"/>
  <c r="O167" i="1" s="1"/>
  <c r="M167" i="1"/>
  <c r="L167" i="1"/>
  <c r="K167" i="1"/>
  <c r="J167" i="1"/>
  <c r="I167" i="1"/>
  <c r="H167" i="1"/>
  <c r="G167" i="1"/>
  <c r="F167" i="1"/>
  <c r="E167" i="1"/>
  <c r="D167" i="1"/>
  <c r="N166" i="1"/>
  <c r="O166" i="1" s="1"/>
  <c r="M166" i="1"/>
  <c r="L166" i="1"/>
  <c r="K166" i="1"/>
  <c r="J166" i="1"/>
  <c r="I166" i="1"/>
  <c r="H166" i="1"/>
  <c r="G166" i="1"/>
  <c r="F166" i="1"/>
  <c r="E166" i="1"/>
  <c r="D166" i="1"/>
  <c r="N165" i="1"/>
  <c r="O165" i="1" s="1"/>
  <c r="M165" i="1"/>
  <c r="L165" i="1"/>
  <c r="K165" i="1"/>
  <c r="J165" i="1"/>
  <c r="I165" i="1"/>
  <c r="H165" i="1"/>
  <c r="G165" i="1"/>
  <c r="F165" i="1"/>
  <c r="E165" i="1"/>
  <c r="D165" i="1"/>
  <c r="N164" i="1"/>
  <c r="O164" i="1" s="1"/>
  <c r="M164" i="1"/>
  <c r="L164" i="1"/>
  <c r="K164" i="1"/>
  <c r="J164" i="1"/>
  <c r="I164" i="1"/>
  <c r="H164" i="1"/>
  <c r="G164" i="1"/>
  <c r="F164" i="1"/>
  <c r="E164" i="1"/>
  <c r="D164" i="1"/>
  <c r="N163" i="1"/>
  <c r="O163" i="1" s="1"/>
  <c r="M163" i="1"/>
  <c r="L163" i="1"/>
  <c r="K163" i="1"/>
  <c r="J163" i="1"/>
  <c r="I163" i="1"/>
  <c r="H163" i="1"/>
  <c r="G163" i="1"/>
  <c r="F163" i="1"/>
  <c r="E163" i="1"/>
  <c r="D163" i="1"/>
  <c r="N162" i="1"/>
  <c r="O162" i="1" s="1"/>
  <c r="M162" i="1"/>
  <c r="L162" i="1"/>
  <c r="K162" i="1"/>
  <c r="J162" i="1"/>
  <c r="I162" i="1"/>
  <c r="H162" i="1"/>
  <c r="G162" i="1"/>
  <c r="F162" i="1"/>
  <c r="E162" i="1"/>
  <c r="D162" i="1"/>
  <c r="N161" i="1"/>
  <c r="O161" i="1" s="1"/>
  <c r="M161" i="1"/>
  <c r="L161" i="1"/>
  <c r="K161" i="1"/>
  <c r="J161" i="1"/>
  <c r="I161" i="1"/>
  <c r="H161" i="1"/>
  <c r="G161" i="1"/>
  <c r="F161" i="1"/>
  <c r="E161" i="1"/>
  <c r="D161" i="1"/>
  <c r="N160" i="1"/>
  <c r="O160" i="1" s="1"/>
  <c r="M160" i="1"/>
  <c r="L160" i="1"/>
  <c r="K160" i="1"/>
  <c r="J160" i="1"/>
  <c r="I160" i="1"/>
  <c r="H160" i="1"/>
  <c r="G160" i="1"/>
  <c r="F160" i="1"/>
  <c r="E160" i="1"/>
  <c r="D160" i="1"/>
  <c r="N159" i="1"/>
  <c r="O159" i="1" s="1"/>
  <c r="M159" i="1"/>
  <c r="L159" i="1"/>
  <c r="K159" i="1"/>
  <c r="J159" i="1"/>
  <c r="I159" i="1"/>
  <c r="H159" i="1"/>
  <c r="G159" i="1"/>
  <c r="F159" i="1"/>
  <c r="E159" i="1"/>
  <c r="D159" i="1"/>
  <c r="N158" i="1"/>
  <c r="O158" i="1" s="1"/>
  <c r="M158" i="1"/>
  <c r="L158" i="1"/>
  <c r="K158" i="1"/>
  <c r="J158" i="1"/>
  <c r="I158" i="1"/>
  <c r="H158" i="1"/>
  <c r="G158" i="1"/>
  <c r="F158" i="1"/>
  <c r="E158" i="1"/>
  <c r="D158" i="1"/>
  <c r="N157" i="1"/>
  <c r="O157" i="1" s="1"/>
  <c r="M157" i="1"/>
  <c r="L157" i="1"/>
  <c r="K157" i="1"/>
  <c r="J157" i="1"/>
  <c r="I157" i="1"/>
  <c r="H157" i="1"/>
  <c r="G157" i="1"/>
  <c r="F157" i="1"/>
  <c r="E157" i="1"/>
  <c r="D157" i="1"/>
  <c r="N156" i="1"/>
  <c r="O156" i="1" s="1"/>
  <c r="M156" i="1"/>
  <c r="L156" i="1"/>
  <c r="K156" i="1"/>
  <c r="J156" i="1"/>
  <c r="I156" i="1"/>
  <c r="H156" i="1"/>
  <c r="G156" i="1"/>
  <c r="F156" i="1"/>
  <c r="E156" i="1"/>
  <c r="D156" i="1"/>
  <c r="N155" i="1"/>
  <c r="O155" i="1" s="1"/>
  <c r="M155" i="1"/>
  <c r="L155" i="1"/>
  <c r="K155" i="1"/>
  <c r="J155" i="1"/>
  <c r="I155" i="1"/>
  <c r="H155" i="1"/>
  <c r="G155" i="1"/>
  <c r="F155" i="1"/>
  <c r="E155" i="1"/>
  <c r="D155" i="1"/>
  <c r="N154" i="1"/>
  <c r="O154" i="1" s="1"/>
  <c r="M154" i="1"/>
  <c r="L154" i="1"/>
  <c r="K154" i="1"/>
  <c r="J154" i="1"/>
  <c r="I154" i="1"/>
  <c r="H154" i="1"/>
  <c r="G154" i="1"/>
  <c r="F154" i="1"/>
  <c r="E154" i="1"/>
  <c r="D154" i="1"/>
  <c r="N153" i="1"/>
  <c r="O153" i="1" s="1"/>
  <c r="M153" i="1"/>
  <c r="L153" i="1"/>
  <c r="K153" i="1"/>
  <c r="J153" i="1"/>
  <c r="I153" i="1"/>
  <c r="H153" i="1"/>
  <c r="G153" i="1"/>
  <c r="F153" i="1"/>
  <c r="E153" i="1"/>
  <c r="D153" i="1"/>
  <c r="N152" i="1"/>
  <c r="O152" i="1" s="1"/>
  <c r="M152" i="1"/>
  <c r="L152" i="1"/>
  <c r="K152" i="1"/>
  <c r="J152" i="1"/>
  <c r="I152" i="1"/>
  <c r="H152" i="1"/>
  <c r="G152" i="1"/>
  <c r="F152" i="1"/>
  <c r="E152" i="1"/>
  <c r="D152" i="1"/>
  <c r="N151" i="1"/>
  <c r="O151" i="1" s="1"/>
  <c r="M151" i="1"/>
  <c r="L151" i="1"/>
  <c r="K151" i="1"/>
  <c r="J151" i="1"/>
  <c r="I151" i="1"/>
  <c r="H151" i="1"/>
  <c r="G151" i="1"/>
  <c r="F151" i="1"/>
  <c r="E151" i="1"/>
  <c r="D151" i="1"/>
  <c r="N150" i="1"/>
  <c r="O150" i="1" s="1"/>
  <c r="M150" i="1"/>
  <c r="L150" i="1"/>
  <c r="K150" i="1"/>
  <c r="J150" i="1"/>
  <c r="I150" i="1"/>
  <c r="H150" i="1"/>
  <c r="G150" i="1"/>
  <c r="F150" i="1"/>
  <c r="E150" i="1"/>
  <c r="D150" i="1"/>
  <c r="N149" i="1"/>
  <c r="O149" i="1" s="1"/>
  <c r="M149" i="1"/>
  <c r="L149" i="1"/>
  <c r="K149" i="1"/>
  <c r="J149" i="1"/>
  <c r="I149" i="1"/>
  <c r="H149" i="1"/>
  <c r="G149" i="1"/>
  <c r="F149" i="1"/>
  <c r="E149" i="1"/>
  <c r="D149" i="1"/>
  <c r="N148" i="1"/>
  <c r="O148" i="1" s="1"/>
  <c r="M148" i="1"/>
  <c r="L148" i="1"/>
  <c r="K148" i="1"/>
  <c r="J148" i="1"/>
  <c r="I148" i="1"/>
  <c r="H148" i="1"/>
  <c r="G148" i="1"/>
  <c r="F148" i="1"/>
  <c r="E148" i="1"/>
  <c r="D148" i="1"/>
  <c r="N147" i="1"/>
  <c r="O147" i="1" s="1"/>
  <c r="M147" i="1"/>
  <c r="L147" i="1"/>
  <c r="K147" i="1"/>
  <c r="J147" i="1"/>
  <c r="I147" i="1"/>
  <c r="H147" i="1"/>
  <c r="G147" i="1"/>
  <c r="F147" i="1"/>
  <c r="E147" i="1"/>
  <c r="D147" i="1"/>
  <c r="N146" i="1"/>
  <c r="O146" i="1" s="1"/>
  <c r="M146" i="1"/>
  <c r="L146" i="1"/>
  <c r="K146" i="1"/>
  <c r="J146" i="1"/>
  <c r="I146" i="1"/>
  <c r="H146" i="1"/>
  <c r="G146" i="1"/>
  <c r="F146" i="1"/>
  <c r="E146" i="1"/>
  <c r="D146" i="1"/>
  <c r="N145" i="1"/>
  <c r="O145" i="1" s="1"/>
  <c r="M145" i="1"/>
  <c r="L145" i="1"/>
  <c r="K145" i="1"/>
  <c r="J145" i="1"/>
  <c r="I145" i="1"/>
  <c r="H145" i="1"/>
  <c r="G145" i="1"/>
  <c r="F145" i="1"/>
  <c r="E145" i="1"/>
  <c r="D145" i="1"/>
  <c r="N144" i="1"/>
  <c r="O144" i="1" s="1"/>
  <c r="M144" i="1"/>
  <c r="L144" i="1"/>
  <c r="K144" i="1"/>
  <c r="J144" i="1"/>
  <c r="I144" i="1"/>
  <c r="H144" i="1"/>
  <c r="G144" i="1"/>
  <c r="F144" i="1"/>
  <c r="E144" i="1"/>
  <c r="D144" i="1"/>
  <c r="N143" i="1"/>
  <c r="O143" i="1" s="1"/>
  <c r="M143" i="1"/>
  <c r="L143" i="1"/>
  <c r="K143" i="1"/>
  <c r="J143" i="1"/>
  <c r="I143" i="1"/>
  <c r="H143" i="1"/>
  <c r="G143" i="1"/>
  <c r="F143" i="1"/>
  <c r="E143" i="1"/>
  <c r="D143" i="1"/>
  <c r="N142" i="1"/>
  <c r="M142" i="1"/>
  <c r="L142" i="1"/>
  <c r="K142" i="1"/>
  <c r="J142" i="1"/>
  <c r="I142" i="1"/>
  <c r="O142" i="1" s="1"/>
  <c r="H142" i="1"/>
  <c r="G142" i="1"/>
  <c r="F142" i="1"/>
  <c r="E142" i="1"/>
  <c r="D142" i="1"/>
  <c r="N141" i="1"/>
  <c r="O141" i="1" s="1"/>
  <c r="M141" i="1"/>
  <c r="K141" i="1"/>
  <c r="J141" i="1"/>
  <c r="I141" i="1"/>
  <c r="L141" i="1" s="1"/>
  <c r="H141" i="1"/>
  <c r="G141" i="1"/>
  <c r="F141" i="1"/>
  <c r="E141" i="1"/>
  <c r="D141" i="1"/>
  <c r="N140" i="1"/>
  <c r="O140" i="1" s="1"/>
  <c r="M140" i="1"/>
  <c r="K140" i="1"/>
  <c r="J140" i="1"/>
  <c r="I140" i="1"/>
  <c r="L140" i="1" s="1"/>
  <c r="H140" i="1"/>
  <c r="G140" i="1"/>
  <c r="F140" i="1"/>
  <c r="E140" i="1"/>
  <c r="D140" i="1"/>
  <c r="N139" i="1"/>
  <c r="O139" i="1" s="1"/>
  <c r="M139" i="1"/>
  <c r="K139" i="1"/>
  <c r="J139" i="1"/>
  <c r="I139" i="1"/>
  <c r="L139" i="1" s="1"/>
  <c r="H139" i="1"/>
  <c r="G139" i="1"/>
  <c r="F139" i="1"/>
  <c r="E139" i="1"/>
  <c r="D139" i="1"/>
  <c r="N138" i="1"/>
  <c r="O138" i="1" s="1"/>
  <c r="M138" i="1"/>
  <c r="K138" i="1"/>
  <c r="J138" i="1"/>
  <c r="I138" i="1"/>
  <c r="L138" i="1" s="1"/>
  <c r="H138" i="1"/>
  <c r="G138" i="1"/>
  <c r="F138" i="1"/>
  <c r="E138" i="1"/>
  <c r="D138" i="1"/>
  <c r="N137" i="1"/>
  <c r="O137" i="1" s="1"/>
  <c r="M137" i="1"/>
  <c r="K137" i="1"/>
  <c r="J137" i="1"/>
  <c r="I137" i="1"/>
  <c r="L137" i="1" s="1"/>
  <c r="H137" i="1"/>
  <c r="G137" i="1"/>
  <c r="F137" i="1"/>
  <c r="E137" i="1"/>
  <c r="D137" i="1"/>
  <c r="N136" i="1"/>
  <c r="O136" i="1" s="1"/>
  <c r="M136" i="1"/>
  <c r="K136" i="1"/>
  <c r="J136" i="1"/>
  <c r="I136" i="1"/>
  <c r="L136" i="1" s="1"/>
  <c r="H136" i="1"/>
  <c r="G136" i="1"/>
  <c r="F136" i="1"/>
  <c r="E136" i="1"/>
  <c r="D136" i="1"/>
  <c r="N135" i="1"/>
  <c r="O135" i="1" s="1"/>
  <c r="M135" i="1"/>
  <c r="K135" i="1"/>
  <c r="J135" i="1"/>
  <c r="I135" i="1"/>
  <c r="L135" i="1" s="1"/>
  <c r="H135" i="1"/>
  <c r="G135" i="1"/>
  <c r="F135" i="1"/>
  <c r="E135" i="1"/>
  <c r="D135" i="1"/>
  <c r="N134" i="1"/>
  <c r="O134" i="1" s="1"/>
  <c r="M134" i="1"/>
  <c r="K134" i="1"/>
  <c r="L134" i="1" s="1"/>
  <c r="J134" i="1"/>
  <c r="I134" i="1"/>
  <c r="H134" i="1"/>
  <c r="G134" i="1"/>
  <c r="F134" i="1"/>
  <c r="E134" i="1"/>
  <c r="D134" i="1"/>
  <c r="N133" i="1"/>
  <c r="O133" i="1" s="1"/>
  <c r="M133" i="1"/>
  <c r="K133" i="1"/>
  <c r="J133" i="1"/>
  <c r="I133" i="1"/>
  <c r="L133" i="1" s="1"/>
  <c r="H133" i="1"/>
  <c r="G133" i="1"/>
  <c r="F133" i="1"/>
  <c r="E133" i="1"/>
  <c r="D133" i="1"/>
  <c r="N132" i="1"/>
  <c r="O132" i="1" s="1"/>
  <c r="M132" i="1"/>
  <c r="K132" i="1"/>
  <c r="L132" i="1" s="1"/>
  <c r="J132" i="1"/>
  <c r="I132" i="1"/>
  <c r="H132" i="1"/>
  <c r="G132" i="1"/>
  <c r="F132" i="1"/>
  <c r="E132" i="1"/>
  <c r="D132" i="1"/>
  <c r="N131" i="1"/>
  <c r="O131" i="1" s="1"/>
  <c r="M131" i="1"/>
  <c r="K131" i="1"/>
  <c r="J131" i="1"/>
  <c r="I131" i="1"/>
  <c r="L131" i="1" s="1"/>
  <c r="H131" i="1"/>
  <c r="G131" i="1"/>
  <c r="F131" i="1"/>
  <c r="E131" i="1"/>
  <c r="D131" i="1"/>
  <c r="N130" i="1"/>
  <c r="O130" i="1" s="1"/>
  <c r="M130" i="1"/>
  <c r="K130" i="1"/>
  <c r="L130" i="1" s="1"/>
  <c r="J130" i="1"/>
  <c r="I130" i="1"/>
  <c r="H130" i="1"/>
  <c r="G130" i="1"/>
  <c r="F130" i="1"/>
  <c r="E130" i="1"/>
  <c r="D130" i="1"/>
  <c r="N129" i="1"/>
  <c r="O129" i="1" s="1"/>
  <c r="M129" i="1"/>
  <c r="K129" i="1"/>
  <c r="J129" i="1"/>
  <c r="I129" i="1"/>
  <c r="L129" i="1" s="1"/>
  <c r="H129" i="1"/>
  <c r="G129" i="1"/>
  <c r="F129" i="1"/>
  <c r="E129" i="1"/>
  <c r="D129" i="1"/>
  <c r="N128" i="1"/>
  <c r="O128" i="1" s="1"/>
  <c r="M128" i="1"/>
  <c r="K128" i="1"/>
  <c r="L128" i="1" s="1"/>
  <c r="J128" i="1"/>
  <c r="I128" i="1"/>
  <c r="H128" i="1"/>
  <c r="G128" i="1"/>
  <c r="F128" i="1"/>
  <c r="E128" i="1"/>
  <c r="D128" i="1"/>
  <c r="N127" i="1"/>
  <c r="O127" i="1" s="1"/>
  <c r="M127" i="1"/>
  <c r="K127" i="1"/>
  <c r="L127" i="1" s="1"/>
  <c r="J127" i="1"/>
  <c r="I127" i="1"/>
  <c r="H127" i="1"/>
  <c r="G127" i="1"/>
  <c r="F127" i="1"/>
  <c r="E127" i="1"/>
  <c r="D127" i="1"/>
  <c r="N126" i="1"/>
  <c r="O126" i="1" s="1"/>
  <c r="M126" i="1"/>
  <c r="K126" i="1"/>
  <c r="L126" i="1" s="1"/>
  <c r="J126" i="1"/>
  <c r="I126" i="1"/>
  <c r="H126" i="1"/>
  <c r="G126" i="1"/>
  <c r="F126" i="1"/>
  <c r="E126" i="1"/>
  <c r="D126" i="1"/>
  <c r="N125" i="1"/>
  <c r="O125" i="1" s="1"/>
  <c r="M125" i="1"/>
  <c r="K125" i="1"/>
  <c r="L125" i="1" s="1"/>
  <c r="J125" i="1"/>
  <c r="I125" i="1"/>
  <c r="H125" i="1"/>
  <c r="G125" i="1"/>
  <c r="F125" i="1"/>
  <c r="E125" i="1"/>
  <c r="D125" i="1"/>
  <c r="N124" i="1"/>
  <c r="O124" i="1" s="1"/>
  <c r="M124" i="1"/>
  <c r="K124" i="1"/>
  <c r="L124" i="1" s="1"/>
  <c r="J124" i="1"/>
  <c r="I124" i="1"/>
  <c r="H124" i="1"/>
  <c r="G124" i="1"/>
  <c r="F124" i="1"/>
  <c r="E124" i="1"/>
  <c r="D124" i="1"/>
  <c r="N123" i="1"/>
  <c r="O123" i="1" s="1"/>
  <c r="M123" i="1"/>
  <c r="K123" i="1"/>
  <c r="L123" i="1" s="1"/>
  <c r="J123" i="1"/>
  <c r="I123" i="1"/>
  <c r="H123" i="1"/>
  <c r="G123" i="1"/>
  <c r="F123" i="1"/>
  <c r="E123" i="1"/>
  <c r="D123" i="1"/>
  <c r="N122" i="1"/>
  <c r="O122" i="1" s="1"/>
  <c r="M122" i="1"/>
  <c r="K122" i="1"/>
  <c r="L122" i="1" s="1"/>
  <c r="J122" i="1"/>
  <c r="I122" i="1"/>
  <c r="H122" i="1"/>
  <c r="G122" i="1"/>
  <c r="F122" i="1"/>
  <c r="E122" i="1"/>
  <c r="D122" i="1"/>
  <c r="N121" i="1"/>
  <c r="O121" i="1" s="1"/>
  <c r="M121" i="1"/>
  <c r="K121" i="1"/>
  <c r="L121" i="1" s="1"/>
  <c r="J121" i="1"/>
  <c r="I121" i="1"/>
  <c r="H121" i="1"/>
  <c r="G121" i="1"/>
  <c r="F121" i="1"/>
  <c r="E121" i="1"/>
  <c r="D121" i="1"/>
  <c r="N120" i="1"/>
  <c r="O120" i="1" s="1"/>
  <c r="M120" i="1"/>
  <c r="K120" i="1"/>
  <c r="L120" i="1" s="1"/>
  <c r="J120" i="1"/>
  <c r="I120" i="1"/>
  <c r="H120" i="1"/>
  <c r="G120" i="1"/>
  <c r="F120" i="1"/>
  <c r="E120" i="1"/>
  <c r="D120" i="1"/>
  <c r="N119" i="1"/>
  <c r="O119" i="1" s="1"/>
  <c r="M119" i="1"/>
  <c r="K119" i="1"/>
  <c r="L119" i="1" s="1"/>
  <c r="J119" i="1"/>
  <c r="I119" i="1"/>
  <c r="H119" i="1"/>
  <c r="G119" i="1"/>
  <c r="F119" i="1"/>
  <c r="E119" i="1"/>
  <c r="D119" i="1"/>
  <c r="N118" i="1"/>
  <c r="O118" i="1" s="1"/>
  <c r="M118" i="1"/>
  <c r="K118" i="1"/>
  <c r="L118" i="1" s="1"/>
  <c r="J118" i="1"/>
  <c r="I118" i="1"/>
  <c r="H118" i="1"/>
  <c r="G118" i="1"/>
  <c r="F118" i="1"/>
  <c r="E118" i="1"/>
  <c r="D118" i="1"/>
  <c r="N117" i="1"/>
  <c r="O117" i="1" s="1"/>
  <c r="M117" i="1"/>
  <c r="K117" i="1"/>
  <c r="L117" i="1" s="1"/>
  <c r="J117" i="1"/>
  <c r="I117" i="1"/>
  <c r="H117" i="1"/>
  <c r="G117" i="1"/>
  <c r="F117" i="1"/>
  <c r="E117" i="1"/>
  <c r="D117" i="1"/>
  <c r="N116" i="1"/>
  <c r="O116" i="1" s="1"/>
  <c r="M116" i="1"/>
  <c r="K116" i="1"/>
  <c r="L116" i="1" s="1"/>
  <c r="J116" i="1"/>
  <c r="I116" i="1"/>
  <c r="H116" i="1"/>
  <c r="G116" i="1"/>
  <c r="F116" i="1"/>
  <c r="E116" i="1"/>
  <c r="D116" i="1"/>
  <c r="N115" i="1"/>
  <c r="O115" i="1" s="1"/>
  <c r="M115" i="1"/>
  <c r="K115" i="1"/>
  <c r="L115" i="1" s="1"/>
  <c r="J115" i="1"/>
  <c r="I115" i="1"/>
  <c r="H115" i="1"/>
  <c r="G115" i="1"/>
  <c r="F115" i="1"/>
  <c r="E115" i="1"/>
  <c r="D115" i="1"/>
  <c r="N114" i="1"/>
  <c r="O114" i="1" s="1"/>
  <c r="M114" i="1"/>
  <c r="K114" i="1"/>
  <c r="L114" i="1" s="1"/>
  <c r="J114" i="1"/>
  <c r="I114" i="1"/>
  <c r="H114" i="1"/>
  <c r="G114" i="1"/>
  <c r="F114" i="1"/>
  <c r="E114" i="1"/>
  <c r="D114" i="1"/>
  <c r="N113" i="1"/>
  <c r="O113" i="1" s="1"/>
  <c r="M113" i="1"/>
  <c r="K113" i="1"/>
  <c r="L113" i="1" s="1"/>
  <c r="J113" i="1"/>
  <c r="I113" i="1"/>
  <c r="H113" i="1"/>
  <c r="G113" i="1"/>
  <c r="F113" i="1"/>
  <c r="E113" i="1"/>
  <c r="D113" i="1"/>
  <c r="N112" i="1"/>
  <c r="M112" i="1"/>
  <c r="K112" i="1"/>
  <c r="J112" i="1"/>
  <c r="I112" i="1"/>
  <c r="H112" i="1"/>
  <c r="G112" i="1"/>
  <c r="F112" i="1"/>
  <c r="E112" i="1"/>
  <c r="D112" i="1"/>
  <c r="N111" i="1"/>
  <c r="M111" i="1"/>
  <c r="K111" i="1"/>
  <c r="L111" i="1" s="1"/>
  <c r="J111" i="1"/>
  <c r="I111" i="1"/>
  <c r="O111" i="1" s="1"/>
  <c r="H111" i="1"/>
  <c r="G111" i="1"/>
  <c r="F111" i="1"/>
  <c r="E111" i="1"/>
  <c r="D111" i="1"/>
  <c r="N110" i="1"/>
  <c r="M110" i="1"/>
  <c r="K110" i="1"/>
  <c r="L110" i="1" s="1"/>
  <c r="J110" i="1"/>
  <c r="I110" i="1"/>
  <c r="O110" i="1" s="1"/>
  <c r="H110" i="1"/>
  <c r="G110" i="1"/>
  <c r="F110" i="1"/>
  <c r="E110" i="1"/>
  <c r="D110" i="1"/>
  <c r="N109" i="1"/>
  <c r="M109" i="1"/>
  <c r="K109" i="1"/>
  <c r="L109" i="1" s="1"/>
  <c r="J109" i="1"/>
  <c r="I109" i="1"/>
  <c r="O109" i="1" s="1"/>
  <c r="H109" i="1"/>
  <c r="G109" i="1"/>
  <c r="F109" i="1"/>
  <c r="E109" i="1"/>
  <c r="D109" i="1"/>
  <c r="N108" i="1"/>
  <c r="M108" i="1"/>
  <c r="K108" i="1"/>
  <c r="L108" i="1" s="1"/>
  <c r="J108" i="1"/>
  <c r="I108" i="1"/>
  <c r="O108" i="1" s="1"/>
  <c r="H108" i="1"/>
  <c r="G108" i="1"/>
  <c r="F108" i="1"/>
  <c r="E108" i="1"/>
  <c r="D108" i="1"/>
  <c r="N107" i="1"/>
  <c r="M107" i="1"/>
  <c r="K107" i="1"/>
  <c r="L107" i="1" s="1"/>
  <c r="J107" i="1"/>
  <c r="I107" i="1"/>
  <c r="O107" i="1" s="1"/>
  <c r="H107" i="1"/>
  <c r="G107" i="1"/>
  <c r="F107" i="1"/>
  <c r="E107" i="1"/>
  <c r="D107" i="1"/>
  <c r="N106" i="1"/>
  <c r="M106" i="1"/>
  <c r="K106" i="1"/>
  <c r="L106" i="1" s="1"/>
  <c r="J106" i="1"/>
  <c r="I106" i="1"/>
  <c r="O106" i="1" s="1"/>
  <c r="H106" i="1"/>
  <c r="G106" i="1"/>
  <c r="F106" i="1"/>
  <c r="E106" i="1"/>
  <c r="D106" i="1"/>
  <c r="N105" i="1"/>
  <c r="M105" i="1"/>
  <c r="K105" i="1"/>
  <c r="L105" i="1" s="1"/>
  <c r="J105" i="1"/>
  <c r="I105" i="1"/>
  <c r="O105" i="1" s="1"/>
  <c r="H105" i="1"/>
  <c r="G105" i="1"/>
  <c r="F105" i="1"/>
  <c r="E105" i="1"/>
  <c r="D105" i="1"/>
  <c r="N104" i="1"/>
  <c r="M104" i="1"/>
  <c r="K104" i="1"/>
  <c r="L104" i="1" s="1"/>
  <c r="J104" i="1"/>
  <c r="I104" i="1"/>
  <c r="O104" i="1" s="1"/>
  <c r="H104" i="1"/>
  <c r="G104" i="1"/>
  <c r="F104" i="1"/>
  <c r="E104" i="1"/>
  <c r="D104" i="1"/>
  <c r="N103" i="1"/>
  <c r="M103" i="1"/>
  <c r="K103" i="1"/>
  <c r="L103" i="1" s="1"/>
  <c r="J103" i="1"/>
  <c r="I103" i="1"/>
  <c r="O103" i="1" s="1"/>
  <c r="H103" i="1"/>
  <c r="G103" i="1"/>
  <c r="F103" i="1"/>
  <c r="E103" i="1"/>
  <c r="D103" i="1"/>
  <c r="N102" i="1"/>
  <c r="M102" i="1"/>
  <c r="K102" i="1"/>
  <c r="L102" i="1" s="1"/>
  <c r="J102" i="1"/>
  <c r="I102" i="1"/>
  <c r="O102" i="1" s="1"/>
  <c r="H102" i="1"/>
  <c r="G102" i="1"/>
  <c r="F102" i="1"/>
  <c r="E102" i="1"/>
  <c r="D102" i="1"/>
  <c r="N101" i="1"/>
  <c r="M101" i="1"/>
  <c r="K101" i="1"/>
  <c r="L101" i="1" s="1"/>
  <c r="J101" i="1"/>
  <c r="I101" i="1"/>
  <c r="O101" i="1" s="1"/>
  <c r="H101" i="1"/>
  <c r="G101" i="1"/>
  <c r="F101" i="1"/>
  <c r="E101" i="1"/>
  <c r="D101" i="1"/>
  <c r="N100" i="1"/>
  <c r="M100" i="1"/>
  <c r="K100" i="1"/>
  <c r="L100" i="1" s="1"/>
  <c r="J100" i="1"/>
  <c r="I100" i="1"/>
  <c r="O100" i="1" s="1"/>
  <c r="H100" i="1"/>
  <c r="G100" i="1"/>
  <c r="F100" i="1"/>
  <c r="E100" i="1"/>
  <c r="D100" i="1"/>
  <c r="N99" i="1"/>
  <c r="M99" i="1"/>
  <c r="K99" i="1"/>
  <c r="L99" i="1" s="1"/>
  <c r="J99" i="1"/>
  <c r="I99" i="1"/>
  <c r="O99" i="1" s="1"/>
  <c r="H99" i="1"/>
  <c r="G99" i="1"/>
  <c r="F99" i="1"/>
  <c r="E99" i="1"/>
  <c r="D99" i="1"/>
  <c r="N98" i="1"/>
  <c r="M98" i="1"/>
  <c r="K98" i="1"/>
  <c r="L98" i="1" s="1"/>
  <c r="J98" i="1"/>
  <c r="I98" i="1"/>
  <c r="O98" i="1" s="1"/>
  <c r="H98" i="1"/>
  <c r="G98" i="1"/>
  <c r="F98" i="1"/>
  <c r="E98" i="1"/>
  <c r="D98" i="1"/>
  <c r="N97" i="1"/>
  <c r="M97" i="1"/>
  <c r="K97" i="1"/>
  <c r="L97" i="1" s="1"/>
  <c r="J97" i="1"/>
  <c r="I97" i="1"/>
  <c r="O97" i="1" s="1"/>
  <c r="H97" i="1"/>
  <c r="G97" i="1"/>
  <c r="F97" i="1"/>
  <c r="E97" i="1"/>
  <c r="D97" i="1"/>
  <c r="N96" i="1"/>
  <c r="M96" i="1"/>
  <c r="K96" i="1"/>
  <c r="L96" i="1" s="1"/>
  <c r="J96" i="1"/>
  <c r="I96" i="1"/>
  <c r="O96" i="1" s="1"/>
  <c r="H96" i="1"/>
  <c r="G96" i="1"/>
  <c r="F96" i="1"/>
  <c r="E96" i="1"/>
  <c r="D96" i="1"/>
  <c r="N95" i="1"/>
  <c r="M95" i="1"/>
  <c r="K95" i="1"/>
  <c r="L95" i="1" s="1"/>
  <c r="J95" i="1"/>
  <c r="I95" i="1"/>
  <c r="O95" i="1" s="1"/>
  <c r="H95" i="1"/>
  <c r="G95" i="1"/>
  <c r="F95" i="1"/>
  <c r="E95" i="1"/>
  <c r="D95" i="1"/>
  <c r="N94" i="1"/>
  <c r="M94" i="1"/>
  <c r="K94" i="1"/>
  <c r="L94" i="1" s="1"/>
  <c r="J94" i="1"/>
  <c r="I94" i="1"/>
  <c r="O94" i="1" s="1"/>
  <c r="H94" i="1"/>
  <c r="G94" i="1"/>
  <c r="F94" i="1"/>
  <c r="E94" i="1"/>
  <c r="D94" i="1"/>
  <c r="N93" i="1"/>
  <c r="O93" i="1" s="1"/>
  <c r="M93" i="1"/>
  <c r="K93" i="1"/>
  <c r="L93" i="1" s="1"/>
  <c r="J93" i="1"/>
  <c r="I93" i="1"/>
  <c r="H93" i="1"/>
  <c r="G93" i="1"/>
  <c r="F93" i="1"/>
  <c r="E93" i="1"/>
  <c r="D93" i="1"/>
  <c r="N92" i="1"/>
  <c r="O92" i="1" s="1"/>
  <c r="M92" i="1"/>
  <c r="K92" i="1"/>
  <c r="L92" i="1" s="1"/>
  <c r="J92" i="1"/>
  <c r="I92" i="1"/>
  <c r="H92" i="1"/>
  <c r="G92" i="1"/>
  <c r="F92" i="1"/>
  <c r="E92" i="1"/>
  <c r="D92" i="1"/>
  <c r="N91" i="1"/>
  <c r="O91" i="1" s="1"/>
  <c r="M91" i="1"/>
  <c r="K91" i="1"/>
  <c r="L91" i="1" s="1"/>
  <c r="J91" i="1"/>
  <c r="I91" i="1"/>
  <c r="H91" i="1"/>
  <c r="G91" i="1"/>
  <c r="F91" i="1"/>
  <c r="E91" i="1"/>
  <c r="D91" i="1"/>
  <c r="N90" i="1"/>
  <c r="O90" i="1" s="1"/>
  <c r="M90" i="1"/>
  <c r="K90" i="1"/>
  <c r="L90" i="1" s="1"/>
  <c r="J90" i="1"/>
  <c r="I90" i="1"/>
  <c r="H90" i="1"/>
  <c r="G90" i="1"/>
  <c r="F90" i="1"/>
  <c r="E90" i="1"/>
  <c r="D90" i="1"/>
  <c r="N89" i="1"/>
  <c r="O89" i="1" s="1"/>
  <c r="M89" i="1"/>
  <c r="K89" i="1"/>
  <c r="J89" i="1"/>
  <c r="I89" i="1"/>
  <c r="L89" i="1" s="1"/>
  <c r="H89" i="1"/>
  <c r="G89" i="1"/>
  <c r="F89" i="1"/>
  <c r="E89" i="1"/>
  <c r="D89" i="1"/>
  <c r="N88" i="1"/>
  <c r="O88" i="1" s="1"/>
  <c r="M88" i="1"/>
  <c r="K88" i="1"/>
  <c r="L88" i="1" s="1"/>
  <c r="J88" i="1"/>
  <c r="I88" i="1"/>
  <c r="H88" i="1"/>
  <c r="G88" i="1"/>
  <c r="F88" i="1"/>
  <c r="E88" i="1"/>
  <c r="D88" i="1"/>
  <c r="N87" i="1"/>
  <c r="O87" i="1" s="1"/>
  <c r="M87" i="1"/>
  <c r="K87" i="1"/>
  <c r="L87" i="1" s="1"/>
  <c r="J87" i="1"/>
  <c r="I87" i="1"/>
  <c r="H87" i="1"/>
  <c r="G87" i="1"/>
  <c r="F87" i="1"/>
  <c r="E87" i="1"/>
  <c r="D87" i="1"/>
  <c r="N86" i="1"/>
  <c r="O86" i="1" s="1"/>
  <c r="M86" i="1"/>
  <c r="K86" i="1"/>
  <c r="L86" i="1" s="1"/>
  <c r="J86" i="1"/>
  <c r="I86" i="1"/>
  <c r="H86" i="1"/>
  <c r="G86" i="1"/>
  <c r="F86" i="1"/>
  <c r="E86" i="1"/>
  <c r="D86" i="1"/>
  <c r="N85" i="1"/>
  <c r="O85" i="1" s="1"/>
  <c r="M85" i="1"/>
  <c r="K85" i="1"/>
  <c r="L85" i="1" s="1"/>
  <c r="J85" i="1"/>
  <c r="I85" i="1"/>
  <c r="H85" i="1"/>
  <c r="G85" i="1"/>
  <c r="F85" i="1"/>
  <c r="E85" i="1"/>
  <c r="D85" i="1"/>
  <c r="N84" i="1"/>
  <c r="O84" i="1" s="1"/>
  <c r="M84" i="1"/>
  <c r="K84" i="1"/>
  <c r="L84" i="1" s="1"/>
  <c r="J84" i="1"/>
  <c r="I84" i="1"/>
  <c r="H84" i="1"/>
  <c r="G84" i="1"/>
  <c r="F84" i="1"/>
  <c r="E84" i="1"/>
  <c r="D84" i="1"/>
  <c r="N83" i="1"/>
  <c r="O83" i="1" s="1"/>
  <c r="M83" i="1"/>
  <c r="K83" i="1"/>
  <c r="J83" i="1"/>
  <c r="I83" i="1"/>
  <c r="L83" i="1" s="1"/>
  <c r="H83" i="1"/>
  <c r="G83" i="1"/>
  <c r="F83" i="1"/>
  <c r="E83" i="1"/>
  <c r="D83" i="1"/>
  <c r="N82" i="1"/>
  <c r="O82" i="1" s="1"/>
  <c r="M82" i="1"/>
  <c r="K82" i="1"/>
  <c r="L82" i="1" s="1"/>
  <c r="J82" i="1"/>
  <c r="I82" i="1"/>
  <c r="H82" i="1"/>
  <c r="G82" i="1"/>
  <c r="F82" i="1"/>
  <c r="E82" i="1"/>
  <c r="D82" i="1"/>
  <c r="N81" i="1"/>
  <c r="O81" i="1" s="1"/>
  <c r="M81" i="1"/>
  <c r="K81" i="1"/>
  <c r="L81" i="1" s="1"/>
  <c r="J81" i="1"/>
  <c r="I81" i="1"/>
  <c r="H81" i="1"/>
  <c r="G81" i="1"/>
  <c r="F81" i="1"/>
  <c r="E81" i="1"/>
  <c r="D81" i="1"/>
  <c r="N80" i="1"/>
  <c r="O80" i="1" s="1"/>
  <c r="M80" i="1"/>
  <c r="K80" i="1"/>
  <c r="L80" i="1" s="1"/>
  <c r="J80" i="1"/>
  <c r="I80" i="1"/>
  <c r="H80" i="1"/>
  <c r="G80" i="1"/>
  <c r="F80" i="1"/>
  <c r="E80" i="1"/>
  <c r="D80" i="1"/>
  <c r="N79" i="1"/>
  <c r="O79" i="1" s="1"/>
  <c r="M79" i="1"/>
  <c r="K79" i="1"/>
  <c r="L79" i="1" s="1"/>
  <c r="J79" i="1"/>
  <c r="I79" i="1"/>
  <c r="H79" i="1"/>
  <c r="G79" i="1"/>
  <c r="F79" i="1"/>
  <c r="E79" i="1"/>
  <c r="D79" i="1"/>
  <c r="N78" i="1"/>
  <c r="O78" i="1" s="1"/>
  <c r="M78" i="1"/>
  <c r="K78" i="1"/>
  <c r="L78" i="1" s="1"/>
  <c r="J78" i="1"/>
  <c r="I78" i="1"/>
  <c r="H78" i="1"/>
  <c r="G78" i="1"/>
  <c r="F78" i="1"/>
  <c r="E78" i="1"/>
  <c r="D78" i="1"/>
  <c r="N77" i="1"/>
  <c r="O77" i="1" s="1"/>
  <c r="M77" i="1"/>
  <c r="K77" i="1"/>
  <c r="L77" i="1" s="1"/>
  <c r="J77" i="1"/>
  <c r="I77" i="1"/>
  <c r="H77" i="1"/>
  <c r="G77" i="1"/>
  <c r="F77" i="1"/>
  <c r="E77" i="1"/>
  <c r="D77" i="1"/>
  <c r="N76" i="1"/>
  <c r="O76" i="1" s="1"/>
  <c r="M76" i="1"/>
  <c r="K76" i="1"/>
  <c r="L76" i="1" s="1"/>
  <c r="J76" i="1"/>
  <c r="I76" i="1"/>
  <c r="H76" i="1"/>
  <c r="G76" i="1"/>
  <c r="F76" i="1"/>
  <c r="E76" i="1"/>
  <c r="D76" i="1"/>
  <c r="N75" i="1"/>
  <c r="O75" i="1" s="1"/>
  <c r="M75" i="1"/>
  <c r="K75" i="1"/>
  <c r="J75" i="1"/>
  <c r="I75" i="1"/>
  <c r="L75" i="1" s="1"/>
  <c r="H75" i="1"/>
  <c r="G75" i="1"/>
  <c r="F75" i="1"/>
  <c r="E75" i="1"/>
  <c r="D75" i="1"/>
  <c r="N74" i="1"/>
  <c r="O74" i="1" s="1"/>
  <c r="M74" i="1"/>
  <c r="K74" i="1"/>
  <c r="J74" i="1"/>
  <c r="I74" i="1"/>
  <c r="L74" i="1" s="1"/>
  <c r="H74" i="1"/>
  <c r="G74" i="1"/>
  <c r="F74" i="1"/>
  <c r="E74" i="1"/>
  <c r="D74" i="1"/>
  <c r="N73" i="1"/>
  <c r="O73" i="1" s="1"/>
  <c r="M73" i="1"/>
  <c r="K73" i="1"/>
  <c r="J73" i="1"/>
  <c r="I73" i="1"/>
  <c r="L73" i="1" s="1"/>
  <c r="H73" i="1"/>
  <c r="G73" i="1"/>
  <c r="F73" i="1"/>
  <c r="E73" i="1"/>
  <c r="D73" i="1"/>
  <c r="N72" i="1"/>
  <c r="O72" i="1" s="1"/>
  <c r="M72" i="1"/>
  <c r="K72" i="1"/>
  <c r="J72" i="1"/>
  <c r="I72" i="1"/>
  <c r="L72" i="1" s="1"/>
  <c r="H72" i="1"/>
  <c r="G72" i="1"/>
  <c r="F72" i="1"/>
  <c r="E72" i="1"/>
  <c r="D72" i="1"/>
  <c r="N71" i="1"/>
  <c r="O71" i="1" s="1"/>
  <c r="M71" i="1"/>
  <c r="K71" i="1"/>
  <c r="J71" i="1"/>
  <c r="I71" i="1"/>
  <c r="L71" i="1" s="1"/>
  <c r="H71" i="1"/>
  <c r="G71" i="1"/>
  <c r="F71" i="1"/>
  <c r="E71" i="1"/>
  <c r="D71" i="1"/>
  <c r="N70" i="1"/>
  <c r="O70" i="1" s="1"/>
  <c r="M70" i="1"/>
  <c r="K70" i="1"/>
  <c r="J70" i="1"/>
  <c r="I70" i="1"/>
  <c r="L70" i="1" s="1"/>
  <c r="H70" i="1"/>
  <c r="G70" i="1"/>
  <c r="F70" i="1"/>
  <c r="E70" i="1"/>
  <c r="D70" i="1"/>
  <c r="N69" i="1"/>
  <c r="O69" i="1" s="1"/>
  <c r="M69" i="1"/>
  <c r="K69" i="1"/>
  <c r="J69" i="1"/>
  <c r="I69" i="1"/>
  <c r="L69" i="1" s="1"/>
  <c r="H69" i="1"/>
  <c r="G69" i="1"/>
  <c r="F69" i="1"/>
  <c r="E69" i="1"/>
  <c r="D69" i="1"/>
  <c r="N68" i="1"/>
  <c r="O68" i="1" s="1"/>
  <c r="M68" i="1"/>
  <c r="K68" i="1"/>
  <c r="J68" i="1"/>
  <c r="I68" i="1"/>
  <c r="L68" i="1" s="1"/>
  <c r="H68" i="1"/>
  <c r="G68" i="1"/>
  <c r="F68" i="1"/>
  <c r="E68" i="1"/>
  <c r="D68" i="1"/>
  <c r="N67" i="1"/>
  <c r="O67" i="1" s="1"/>
  <c r="M67" i="1"/>
  <c r="K67" i="1"/>
  <c r="J67" i="1"/>
  <c r="I67" i="1"/>
  <c r="L67" i="1" s="1"/>
  <c r="H67" i="1"/>
  <c r="G67" i="1"/>
  <c r="F67" i="1"/>
  <c r="E67" i="1"/>
  <c r="D67" i="1"/>
  <c r="N66" i="1"/>
  <c r="O66" i="1" s="1"/>
  <c r="M66" i="1"/>
  <c r="K66" i="1"/>
  <c r="J66" i="1"/>
  <c r="I66" i="1"/>
  <c r="L66" i="1" s="1"/>
  <c r="H66" i="1"/>
  <c r="G66" i="1"/>
  <c r="F66" i="1"/>
  <c r="E66" i="1"/>
  <c r="D66" i="1"/>
  <c r="N65" i="1"/>
  <c r="O65" i="1" s="1"/>
  <c r="M65" i="1"/>
  <c r="K65" i="1"/>
  <c r="J65" i="1"/>
  <c r="I65" i="1"/>
  <c r="L65" i="1" s="1"/>
  <c r="H65" i="1"/>
  <c r="G65" i="1"/>
  <c r="F65" i="1"/>
  <c r="E65" i="1"/>
  <c r="D65" i="1"/>
  <c r="N64" i="1"/>
  <c r="O64" i="1" s="1"/>
  <c r="M64" i="1"/>
  <c r="K64" i="1"/>
  <c r="J64" i="1"/>
  <c r="I64" i="1"/>
  <c r="L64" i="1" s="1"/>
  <c r="H64" i="1"/>
  <c r="G64" i="1"/>
  <c r="F64" i="1"/>
  <c r="E64" i="1"/>
  <c r="D64" i="1"/>
  <c r="N63" i="1"/>
  <c r="O63" i="1" s="1"/>
  <c r="M63" i="1"/>
  <c r="K63" i="1"/>
  <c r="J63" i="1"/>
  <c r="I63" i="1"/>
  <c r="L63" i="1" s="1"/>
  <c r="H63" i="1"/>
  <c r="G63" i="1"/>
  <c r="F63" i="1"/>
  <c r="E63" i="1"/>
  <c r="D63" i="1"/>
  <c r="N62" i="1"/>
  <c r="O62" i="1" s="1"/>
  <c r="M62" i="1"/>
  <c r="K62" i="1"/>
  <c r="L62" i="1" s="1"/>
  <c r="J62" i="1"/>
  <c r="I62" i="1"/>
  <c r="H62" i="1"/>
  <c r="G62" i="1"/>
  <c r="F62" i="1"/>
  <c r="E62" i="1"/>
  <c r="D62" i="1"/>
  <c r="N61" i="1"/>
  <c r="O61" i="1" s="1"/>
  <c r="M61" i="1"/>
  <c r="K61" i="1"/>
  <c r="L61" i="1" s="1"/>
  <c r="J61" i="1"/>
  <c r="I61" i="1"/>
  <c r="H61" i="1"/>
  <c r="G61" i="1"/>
  <c r="F61" i="1"/>
  <c r="E61" i="1"/>
  <c r="D61" i="1"/>
  <c r="N60" i="1"/>
  <c r="O60" i="1" s="1"/>
  <c r="M60" i="1"/>
  <c r="K60" i="1"/>
  <c r="L60" i="1" s="1"/>
  <c r="J60" i="1"/>
  <c r="I60" i="1"/>
  <c r="H60" i="1"/>
  <c r="G60" i="1"/>
  <c r="F60" i="1"/>
  <c r="E60" i="1"/>
  <c r="D60" i="1"/>
  <c r="N59" i="1"/>
  <c r="O59" i="1" s="1"/>
  <c r="M59" i="1"/>
  <c r="K59" i="1"/>
  <c r="J59" i="1"/>
  <c r="I59" i="1"/>
  <c r="L59" i="1" s="1"/>
  <c r="H59" i="1"/>
  <c r="G59" i="1"/>
  <c r="F59" i="1"/>
  <c r="E59" i="1"/>
  <c r="D59" i="1"/>
  <c r="N58" i="1"/>
  <c r="O58" i="1" s="1"/>
  <c r="M58" i="1"/>
  <c r="K58" i="1"/>
  <c r="J58" i="1"/>
  <c r="I58" i="1"/>
  <c r="L58" i="1" s="1"/>
  <c r="H58" i="1"/>
  <c r="G58" i="1"/>
  <c r="F58" i="1"/>
  <c r="E58" i="1"/>
  <c r="D58" i="1"/>
  <c r="N57" i="1"/>
  <c r="O57" i="1" s="1"/>
  <c r="M57" i="1"/>
  <c r="K57" i="1"/>
  <c r="J57" i="1"/>
  <c r="I57" i="1"/>
  <c r="L57" i="1" s="1"/>
  <c r="H57" i="1"/>
  <c r="G57" i="1"/>
  <c r="F57" i="1"/>
  <c r="E57" i="1"/>
  <c r="D57" i="1"/>
  <c r="N56" i="1"/>
  <c r="O56" i="1" s="1"/>
  <c r="M56" i="1"/>
  <c r="K56" i="1"/>
  <c r="J56" i="1"/>
  <c r="I56" i="1"/>
  <c r="L56" i="1" s="1"/>
  <c r="H56" i="1"/>
  <c r="G56" i="1"/>
  <c r="F56" i="1"/>
  <c r="E56" i="1"/>
  <c r="D56" i="1"/>
  <c r="N55" i="1"/>
  <c r="O55" i="1" s="1"/>
  <c r="M55" i="1"/>
  <c r="K55" i="1"/>
  <c r="J55" i="1"/>
  <c r="I55" i="1"/>
  <c r="L55" i="1" s="1"/>
  <c r="H55" i="1"/>
  <c r="G55" i="1"/>
  <c r="F55" i="1"/>
  <c r="E55" i="1"/>
  <c r="D55" i="1"/>
  <c r="N54" i="1"/>
  <c r="O54" i="1" s="1"/>
  <c r="M54" i="1"/>
  <c r="K54" i="1"/>
  <c r="J54" i="1"/>
  <c r="I54" i="1"/>
  <c r="L54" i="1" s="1"/>
  <c r="H54" i="1"/>
  <c r="G54" i="1"/>
  <c r="F54" i="1"/>
  <c r="E54" i="1"/>
  <c r="D54" i="1"/>
  <c r="N53" i="1"/>
  <c r="O53" i="1" s="1"/>
  <c r="M53" i="1"/>
  <c r="K53" i="1"/>
  <c r="J53" i="1"/>
  <c r="I53" i="1"/>
  <c r="L53" i="1" s="1"/>
  <c r="H53" i="1"/>
  <c r="G53" i="1"/>
  <c r="F53" i="1"/>
  <c r="E53" i="1"/>
  <c r="D53" i="1"/>
  <c r="N52" i="1"/>
  <c r="O52" i="1" s="1"/>
  <c r="M52" i="1"/>
  <c r="K52" i="1"/>
  <c r="J52" i="1"/>
  <c r="I52" i="1"/>
  <c r="L52" i="1" s="1"/>
  <c r="H52" i="1"/>
  <c r="G52" i="1"/>
  <c r="F52" i="1"/>
  <c r="E52" i="1"/>
  <c r="D52" i="1"/>
  <c r="N51" i="1"/>
  <c r="O51" i="1" s="1"/>
  <c r="M51" i="1"/>
  <c r="K51" i="1"/>
  <c r="J51" i="1"/>
  <c r="I51" i="1"/>
  <c r="L51" i="1" s="1"/>
  <c r="H51" i="1"/>
  <c r="G51" i="1"/>
  <c r="F51" i="1"/>
  <c r="E51" i="1"/>
  <c r="D51" i="1"/>
  <c r="N50" i="1"/>
  <c r="O50" i="1" s="1"/>
  <c r="M50" i="1"/>
  <c r="K50" i="1"/>
  <c r="J50" i="1"/>
  <c r="I50" i="1"/>
  <c r="L50" i="1" s="1"/>
  <c r="H50" i="1"/>
  <c r="G50" i="1"/>
  <c r="F50" i="1"/>
  <c r="E50" i="1"/>
  <c r="D50" i="1"/>
  <c r="N49" i="1"/>
  <c r="O49" i="1" s="1"/>
  <c r="M49" i="1"/>
  <c r="K49" i="1"/>
  <c r="J49" i="1"/>
  <c r="I49" i="1"/>
  <c r="L49" i="1" s="1"/>
  <c r="H49" i="1"/>
  <c r="G49" i="1"/>
  <c r="F49" i="1"/>
  <c r="E49" i="1"/>
  <c r="D49" i="1"/>
  <c r="N48" i="1"/>
  <c r="O48" i="1" s="1"/>
  <c r="M48" i="1"/>
  <c r="K48" i="1"/>
  <c r="L48" i="1" s="1"/>
  <c r="J48" i="1"/>
  <c r="I48" i="1"/>
  <c r="H48" i="1"/>
  <c r="G48" i="1"/>
  <c r="F48" i="1"/>
  <c r="E48" i="1"/>
  <c r="D48" i="1"/>
  <c r="N47" i="1"/>
  <c r="O47" i="1" s="1"/>
  <c r="M47" i="1"/>
  <c r="K47" i="1"/>
  <c r="L47" i="1" s="1"/>
  <c r="J47" i="1"/>
  <c r="I47" i="1"/>
  <c r="H47" i="1"/>
  <c r="G47" i="1"/>
  <c r="F47" i="1"/>
  <c r="E47" i="1"/>
  <c r="D47" i="1"/>
  <c r="N46" i="1"/>
  <c r="O46" i="1" s="1"/>
  <c r="M46" i="1"/>
  <c r="K46" i="1"/>
  <c r="L46" i="1" s="1"/>
  <c r="J46" i="1"/>
  <c r="I46" i="1"/>
  <c r="H46" i="1"/>
  <c r="G46" i="1"/>
  <c r="F46" i="1"/>
  <c r="E46" i="1"/>
  <c r="D46" i="1"/>
  <c r="N45" i="1"/>
  <c r="O45" i="1" s="1"/>
  <c r="M45" i="1"/>
  <c r="K45" i="1"/>
  <c r="L45" i="1" s="1"/>
  <c r="J45" i="1"/>
  <c r="I45" i="1"/>
  <c r="H45" i="1"/>
  <c r="G45" i="1"/>
  <c r="F45" i="1"/>
  <c r="E45" i="1"/>
  <c r="D45" i="1"/>
  <c r="N44" i="1"/>
  <c r="O44" i="1" s="1"/>
  <c r="M44" i="1"/>
  <c r="K44" i="1"/>
  <c r="L44" i="1" s="1"/>
  <c r="J44" i="1"/>
  <c r="I44" i="1"/>
  <c r="H44" i="1"/>
  <c r="G44" i="1"/>
  <c r="F44" i="1"/>
  <c r="E44" i="1"/>
  <c r="D44" i="1"/>
  <c r="N43" i="1"/>
  <c r="O43" i="1" s="1"/>
  <c r="M43" i="1"/>
  <c r="K43" i="1"/>
  <c r="L43" i="1" s="1"/>
  <c r="J43" i="1"/>
  <c r="I43" i="1"/>
  <c r="H43" i="1"/>
  <c r="G43" i="1"/>
  <c r="F43" i="1"/>
  <c r="E43" i="1"/>
  <c r="D43" i="1"/>
  <c r="N42" i="1"/>
  <c r="O42" i="1" s="1"/>
  <c r="M42" i="1"/>
  <c r="K42" i="1"/>
  <c r="L42" i="1" s="1"/>
  <c r="J42" i="1"/>
  <c r="I42" i="1"/>
  <c r="H42" i="1"/>
  <c r="G42" i="1"/>
  <c r="F42" i="1"/>
  <c r="E42" i="1"/>
  <c r="D42" i="1"/>
  <c r="N41" i="1"/>
  <c r="O41" i="1" s="1"/>
  <c r="M41" i="1"/>
  <c r="K41" i="1"/>
  <c r="L41" i="1" s="1"/>
  <c r="J41" i="1"/>
  <c r="I41" i="1"/>
  <c r="H41" i="1"/>
  <c r="G41" i="1"/>
  <c r="F41" i="1"/>
  <c r="E41" i="1"/>
  <c r="D41" i="1"/>
  <c r="N40" i="1"/>
  <c r="O40" i="1" s="1"/>
  <c r="M40" i="1"/>
  <c r="K40" i="1"/>
  <c r="L40" i="1" s="1"/>
  <c r="J40" i="1"/>
  <c r="I40" i="1"/>
  <c r="H40" i="1"/>
  <c r="G40" i="1"/>
  <c r="F40" i="1"/>
  <c r="E40" i="1"/>
  <c r="D40" i="1"/>
  <c r="N39" i="1"/>
  <c r="O39" i="1" s="1"/>
  <c r="M39" i="1"/>
  <c r="K39" i="1"/>
  <c r="J39" i="1"/>
  <c r="I39" i="1"/>
  <c r="L39" i="1" s="1"/>
  <c r="H39" i="1"/>
  <c r="G39" i="1"/>
  <c r="F39" i="1"/>
  <c r="E39" i="1"/>
  <c r="D39" i="1"/>
  <c r="N38" i="1"/>
  <c r="O38" i="1" s="1"/>
  <c r="M38" i="1"/>
  <c r="K38" i="1"/>
  <c r="J38" i="1"/>
  <c r="I38" i="1"/>
  <c r="L38" i="1" s="1"/>
  <c r="H38" i="1"/>
  <c r="G38" i="1"/>
  <c r="F38" i="1"/>
  <c r="E38" i="1"/>
  <c r="D38" i="1"/>
  <c r="N37" i="1"/>
  <c r="O37" i="1" s="1"/>
  <c r="M37" i="1"/>
  <c r="K37" i="1"/>
  <c r="J37" i="1"/>
  <c r="I37" i="1"/>
  <c r="L37" i="1" s="1"/>
  <c r="H37" i="1"/>
  <c r="G37" i="1"/>
  <c r="F37" i="1"/>
  <c r="E37" i="1"/>
  <c r="D37" i="1"/>
  <c r="N36" i="1"/>
  <c r="O36" i="1" s="1"/>
  <c r="M36" i="1"/>
  <c r="K36" i="1"/>
  <c r="L36" i="1" s="1"/>
  <c r="J36" i="1"/>
  <c r="I36" i="1"/>
  <c r="H36" i="1"/>
  <c r="G36" i="1"/>
  <c r="F36" i="1"/>
  <c r="E36" i="1"/>
  <c r="D36" i="1"/>
  <c r="N35" i="1"/>
  <c r="O35" i="1" s="1"/>
  <c r="M35" i="1"/>
  <c r="K35" i="1"/>
  <c r="J35" i="1"/>
  <c r="I35" i="1"/>
  <c r="L35" i="1" s="1"/>
  <c r="H35" i="1"/>
  <c r="G35" i="1"/>
  <c r="F35" i="1"/>
  <c r="E35" i="1"/>
  <c r="D35" i="1"/>
  <c r="N34" i="1"/>
  <c r="O34" i="1" s="1"/>
  <c r="M34" i="1"/>
  <c r="K34" i="1"/>
  <c r="L34" i="1" s="1"/>
  <c r="J34" i="1"/>
  <c r="I34" i="1"/>
  <c r="H34" i="1"/>
  <c r="G34" i="1"/>
  <c r="F34" i="1"/>
  <c r="E34" i="1"/>
  <c r="D34" i="1"/>
  <c r="N33" i="1"/>
  <c r="O33" i="1" s="1"/>
  <c r="M33" i="1"/>
  <c r="K33" i="1"/>
  <c r="L33" i="1" s="1"/>
  <c r="J33" i="1"/>
  <c r="I33" i="1"/>
  <c r="H33" i="1"/>
  <c r="G33" i="1"/>
  <c r="F33" i="1"/>
  <c r="E33" i="1"/>
  <c r="D33" i="1"/>
  <c r="N32" i="1"/>
  <c r="O32" i="1" s="1"/>
  <c r="M32" i="1"/>
  <c r="K32" i="1"/>
  <c r="J32" i="1"/>
  <c r="I32" i="1"/>
  <c r="L32" i="1" s="1"/>
  <c r="H32" i="1"/>
  <c r="G32" i="1"/>
  <c r="F32" i="1"/>
  <c r="E32" i="1"/>
  <c r="D32" i="1"/>
  <c r="N31" i="1"/>
  <c r="O31" i="1" s="1"/>
  <c r="M31" i="1"/>
  <c r="K31" i="1"/>
  <c r="J31" i="1"/>
  <c r="I31" i="1"/>
  <c r="L31" i="1" s="1"/>
  <c r="H31" i="1"/>
  <c r="G31" i="1"/>
  <c r="F31" i="1"/>
  <c r="E31" i="1"/>
  <c r="D31" i="1"/>
  <c r="N30" i="1"/>
  <c r="O30" i="1" s="1"/>
  <c r="M30" i="1"/>
  <c r="K30" i="1"/>
  <c r="J30" i="1"/>
  <c r="I30" i="1"/>
  <c r="L30" i="1" s="1"/>
  <c r="H30" i="1"/>
  <c r="G30" i="1"/>
  <c r="F30" i="1"/>
  <c r="E30" i="1"/>
  <c r="D30" i="1"/>
  <c r="N29" i="1"/>
  <c r="O29" i="1" s="1"/>
  <c r="M29" i="1"/>
  <c r="K29" i="1"/>
  <c r="L29" i="1" s="1"/>
  <c r="J29" i="1"/>
  <c r="I29" i="1"/>
  <c r="H29" i="1"/>
  <c r="G29" i="1"/>
  <c r="F29" i="1"/>
  <c r="E29" i="1"/>
  <c r="D29" i="1"/>
  <c r="N28" i="1"/>
  <c r="O28" i="1" s="1"/>
  <c r="M28" i="1"/>
  <c r="L28" i="1"/>
  <c r="K28" i="1"/>
  <c r="J28" i="1"/>
  <c r="I28" i="1"/>
  <c r="H28" i="1"/>
  <c r="G28" i="1"/>
  <c r="F28" i="1"/>
  <c r="E28" i="1"/>
  <c r="D28" i="1"/>
  <c r="N27" i="1"/>
  <c r="O27" i="1" s="1"/>
  <c r="M27" i="1"/>
  <c r="L27" i="1"/>
  <c r="K27" i="1"/>
  <c r="J27" i="1"/>
  <c r="I27" i="1"/>
  <c r="H27" i="1"/>
  <c r="G27" i="1"/>
  <c r="F27" i="1"/>
  <c r="E27" i="1"/>
  <c r="D27" i="1"/>
  <c r="N26" i="1"/>
  <c r="O26" i="1" s="1"/>
  <c r="M26" i="1"/>
  <c r="L26" i="1"/>
  <c r="K26" i="1"/>
  <c r="J26" i="1"/>
  <c r="I26" i="1"/>
  <c r="H26" i="1"/>
  <c r="G26" i="1"/>
  <c r="F26" i="1"/>
  <c r="E26" i="1"/>
  <c r="D26" i="1"/>
  <c r="N25" i="1"/>
  <c r="O25" i="1" s="1"/>
  <c r="M25" i="1"/>
  <c r="L25" i="1"/>
  <c r="K25" i="1"/>
  <c r="J25" i="1"/>
  <c r="I25" i="1"/>
  <c r="H25" i="1"/>
  <c r="G25" i="1"/>
  <c r="F25" i="1"/>
  <c r="E25" i="1"/>
  <c r="D25" i="1"/>
  <c r="N24" i="1"/>
  <c r="O24" i="1" s="1"/>
  <c r="M24" i="1"/>
  <c r="L24" i="1"/>
  <c r="K24" i="1"/>
  <c r="J24" i="1"/>
  <c r="I24" i="1"/>
  <c r="H24" i="1"/>
  <c r="G24" i="1"/>
  <c r="F24" i="1"/>
  <c r="E24" i="1"/>
  <c r="D24" i="1"/>
  <c r="N23" i="1"/>
  <c r="O23" i="1" s="1"/>
  <c r="M23" i="1"/>
  <c r="L23" i="1"/>
  <c r="K23" i="1"/>
  <c r="J23" i="1"/>
  <c r="I23" i="1"/>
  <c r="H23" i="1"/>
  <c r="G23" i="1"/>
  <c r="F23" i="1"/>
  <c r="E23" i="1"/>
  <c r="D23" i="1"/>
  <c r="N22" i="1"/>
  <c r="O22" i="1" s="1"/>
  <c r="M22" i="1"/>
  <c r="L22" i="1"/>
  <c r="K22" i="1"/>
  <c r="J22" i="1"/>
  <c r="I22" i="1"/>
  <c r="H22" i="1"/>
  <c r="G22" i="1"/>
  <c r="F22" i="1"/>
  <c r="E22" i="1"/>
  <c r="D22" i="1"/>
  <c r="N21" i="1"/>
  <c r="O21" i="1" s="1"/>
  <c r="M21" i="1"/>
  <c r="L21" i="1"/>
  <c r="K21" i="1"/>
  <c r="J21" i="1"/>
  <c r="I21" i="1"/>
  <c r="H21" i="1"/>
  <c r="G21" i="1"/>
  <c r="F21" i="1"/>
  <c r="E21" i="1"/>
  <c r="D21" i="1"/>
  <c r="N20" i="1"/>
  <c r="O20" i="1" s="1"/>
  <c r="M20" i="1"/>
  <c r="L20" i="1"/>
  <c r="K20" i="1"/>
  <c r="J20" i="1"/>
  <c r="I20" i="1"/>
  <c r="H20" i="1"/>
  <c r="G20" i="1"/>
  <c r="F20" i="1"/>
  <c r="E20" i="1"/>
  <c r="D20" i="1"/>
  <c r="N19" i="1"/>
  <c r="O19" i="1" s="1"/>
  <c r="M19" i="1"/>
  <c r="L19" i="1"/>
  <c r="K19" i="1"/>
  <c r="J19" i="1"/>
  <c r="I19" i="1"/>
  <c r="H19" i="1"/>
  <c r="G19" i="1"/>
  <c r="F19" i="1"/>
  <c r="E19" i="1"/>
  <c r="D19" i="1"/>
  <c r="N18" i="1"/>
  <c r="O18" i="1" s="1"/>
  <c r="M18" i="1"/>
  <c r="L18" i="1"/>
  <c r="K18" i="1"/>
  <c r="J18" i="1"/>
  <c r="I18" i="1"/>
  <c r="H18" i="1"/>
  <c r="G18" i="1"/>
  <c r="F18" i="1"/>
  <c r="E18" i="1"/>
  <c r="D18" i="1"/>
  <c r="N17" i="1"/>
  <c r="O17" i="1" s="1"/>
  <c r="M17" i="1"/>
  <c r="L17" i="1"/>
  <c r="K17" i="1"/>
  <c r="J17" i="1"/>
  <c r="I17" i="1"/>
  <c r="H17" i="1"/>
  <c r="G17" i="1"/>
  <c r="F17" i="1"/>
  <c r="E17" i="1"/>
  <c r="D17" i="1"/>
  <c r="N16" i="1"/>
  <c r="O16" i="1" s="1"/>
  <c r="M16" i="1"/>
  <c r="L16" i="1"/>
  <c r="K16" i="1"/>
  <c r="J16" i="1"/>
  <c r="I16" i="1"/>
  <c r="H16" i="1"/>
  <c r="G16" i="1"/>
  <c r="F16" i="1"/>
  <c r="E16" i="1"/>
  <c r="D16" i="1"/>
  <c r="N15" i="1"/>
  <c r="M15" i="1"/>
  <c r="K15" i="1"/>
  <c r="L15" i="1" s="1"/>
  <c r="J15" i="1"/>
  <c r="I15" i="1"/>
  <c r="P15" i="1" s="1"/>
  <c r="H15" i="1"/>
  <c r="G15" i="1"/>
  <c r="F15" i="1"/>
  <c r="E15" i="1"/>
  <c r="D15" i="1"/>
  <c r="N14" i="1"/>
  <c r="M14" i="1"/>
  <c r="K14" i="1"/>
  <c r="L14" i="1" s="1"/>
  <c r="J14" i="1"/>
  <c r="I14" i="1"/>
  <c r="O14" i="1" s="1"/>
  <c r="H14" i="1"/>
  <c r="G14" i="1"/>
  <c r="F14" i="1"/>
  <c r="E14" i="1"/>
  <c r="D14" i="1"/>
  <c r="O15" i="1" l="1"/>
  <c r="O112" i="1"/>
  <c r="L112" i="1"/>
</calcChain>
</file>

<file path=xl/sharedStrings.xml><?xml version="1.0" encoding="utf-8"?>
<sst xmlns="http://schemas.openxmlformats.org/spreadsheetml/2006/main" count="471" uniqueCount="465">
  <si>
    <t>INFORME DE EJECUCIÓN DEL PRESUPUESTO DE GASTOS E INVERSIONES</t>
  </si>
  <si>
    <t>ENTIDAD :                             220 - INSTITUTO DISTRITAL DE LA PARTICIPACIÓN Y ACCIÓN COMUNAL - IDPAC</t>
  </si>
  <si>
    <t>MES :</t>
  </si>
  <si>
    <t>AGOSTO</t>
  </si>
  <si>
    <t>UNIDAD EJECUTORA :       01- UNIDAD 01</t>
  </si>
  <si>
    <t>VIGENCIA FISCAL :</t>
  </si>
  <si>
    <t>Código/Rubro Presupuestal/Proyecto</t>
  </si>
  <si>
    <t>Nombre/Rubro Presupuestal/Proyecto</t>
  </si>
  <si>
    <t>APROPIACIÓN</t>
  </si>
  <si>
    <t>COMPROMISOS</t>
  </si>
  <si>
    <t>Ejec. Presup         %</t>
  </si>
  <si>
    <t>AUTORIZACIÓN DE GIROS</t>
  </si>
  <si>
    <t>Ejec.Aut.Giro         %</t>
  </si>
  <si>
    <t>Inicial</t>
  </si>
  <si>
    <t>MODIFICACIONES</t>
  </si>
  <si>
    <t>Vigente</t>
  </si>
  <si>
    <t>Suspensión</t>
  </si>
  <si>
    <t>Disponible</t>
  </si>
  <si>
    <t>Mes</t>
  </si>
  <si>
    <t>Acumulado</t>
  </si>
  <si>
    <t>Acumulados</t>
  </si>
  <si>
    <t>6=(3+5)</t>
  </si>
  <si>
    <t>8=(6-7)</t>
  </si>
  <si>
    <t>11=(10/8)</t>
  </si>
  <si>
    <t>14=(13/8)</t>
  </si>
  <si>
    <t xml:space="preserve">RUBRO </t>
  </si>
  <si>
    <t>NOMBRE</t>
  </si>
  <si>
    <t>APROPIACION INICIAL</t>
  </si>
  <si>
    <t>MODIFICACIONES MES</t>
  </si>
  <si>
    <t>MODIFIC. ACUMULADO</t>
  </si>
  <si>
    <t>APROPIACIÓN VIGENTE</t>
  </si>
  <si>
    <t>SUSPENSIÓN</t>
  </si>
  <si>
    <t>DISPONIBLE</t>
  </si>
  <si>
    <t>COMPROMISOS MES</t>
  </si>
  <si>
    <t>COMPROMISOS ACUMULADOS</t>
  </si>
  <si>
    <t>EJECUC %</t>
  </si>
  <si>
    <t>GIRO MES PRESUPUESTAL</t>
  </si>
  <si>
    <t>GIROS ACUMULADOS PPTO</t>
  </si>
  <si>
    <t>% EJ.GIRO</t>
  </si>
  <si>
    <t>POS/O2</t>
  </si>
  <si>
    <t>GASTOS</t>
  </si>
  <si>
    <t>POS/O21</t>
  </si>
  <si>
    <t>FUNCIONAMIENTO</t>
  </si>
  <si>
    <t>POS/O211</t>
  </si>
  <si>
    <t>GASTOS DE PERSONAL</t>
  </si>
  <si>
    <t>POS/O21101</t>
  </si>
  <si>
    <t>PLANTA DE PERSONAL PERMANENTE</t>
  </si>
  <si>
    <t>POS/O2110101</t>
  </si>
  <si>
    <t>FACTORES CONSTITUTIVOS DE SALARIO</t>
  </si>
  <si>
    <t>POS/O2110101001</t>
  </si>
  <si>
    <t>FACTORES SALARIALES COMUNES</t>
  </si>
  <si>
    <t>POS/O211010100101</t>
  </si>
  <si>
    <t>Sueldo básico</t>
  </si>
  <si>
    <t>POS/O211010100102</t>
  </si>
  <si>
    <t>Horas extras, dominicales, festivos y recargos</t>
  </si>
  <si>
    <t>POS/O211010100103</t>
  </si>
  <si>
    <t>Gastos de representación</t>
  </si>
  <si>
    <t>POS/O211010100104</t>
  </si>
  <si>
    <t>Subsidio de alimentación</t>
  </si>
  <si>
    <t>POS/O211010100105</t>
  </si>
  <si>
    <t>Auxilio de transporte</t>
  </si>
  <si>
    <t>POS/O211010100107</t>
  </si>
  <si>
    <t>Bonificación por servicios prestados</t>
  </si>
  <si>
    <t>POS/O211010100108</t>
  </si>
  <si>
    <t>Prestaciones sociales</t>
  </si>
  <si>
    <t>POS/O21101010010801</t>
  </si>
  <si>
    <t>Prima de navidad</t>
  </si>
  <si>
    <t>POS/O21101010010802</t>
  </si>
  <si>
    <t>Prima de vacaciones</t>
  </si>
  <si>
    <t>POS/O211010100109</t>
  </si>
  <si>
    <t>Prima técnica salarial</t>
  </si>
  <si>
    <t>POS/O2110101002</t>
  </si>
  <si>
    <t>Factores salariales especiales</t>
  </si>
  <si>
    <t>O211010100204</t>
  </si>
  <si>
    <t>Prima semestral</t>
  </si>
  <si>
    <t>POS/O211010100212</t>
  </si>
  <si>
    <t>Prima de antigüedad</t>
  </si>
  <si>
    <t>POS/O21101010021201</t>
  </si>
  <si>
    <t>Beneficios a los empleados a corto plazo</t>
  </si>
  <si>
    <t>POS/O2110102</t>
  </si>
  <si>
    <t>CONTRIBUCIONES INHERENTES A LA NÓMINA</t>
  </si>
  <si>
    <t>POS/O2110102001</t>
  </si>
  <si>
    <t>Aportes a la seguridad social en pensiones</t>
  </si>
  <si>
    <t>POS/O211010200101</t>
  </si>
  <si>
    <t>Aportes a la seguridad social en pensiones públicas</t>
  </si>
  <si>
    <t>POS/O211010200102</t>
  </si>
  <si>
    <t>Aportes a la seguridad social en pensiones privadas</t>
  </si>
  <si>
    <t>POS/O2110102002</t>
  </si>
  <si>
    <t>Aportes a la seguridad social en salud</t>
  </si>
  <si>
    <t>POS/O211010200201</t>
  </si>
  <si>
    <t>Aportes a la seguridad social en salud pública</t>
  </si>
  <si>
    <t>POS/O211010200202</t>
  </si>
  <si>
    <t>Aportes a la seguridad social en salud privada</t>
  </si>
  <si>
    <t>POS/O2110102003</t>
  </si>
  <si>
    <t>Aportes de cesantías</t>
  </si>
  <si>
    <t>POS/O211010200301</t>
  </si>
  <si>
    <t>Aportes de cesantías a fondos públicos</t>
  </si>
  <si>
    <t>POS/O211010200302</t>
  </si>
  <si>
    <t>Aportes de cesantías a fondos privados</t>
  </si>
  <si>
    <t>POS/O2110102004</t>
  </si>
  <si>
    <t>Aportes a cajas de compensación familiar</t>
  </si>
  <si>
    <t>POS/O211010200401</t>
  </si>
  <si>
    <t>Compensar</t>
  </si>
  <si>
    <t>POS/O2110102005</t>
  </si>
  <si>
    <t>Aportes generales al sistema de riesgos laborales</t>
  </si>
  <si>
    <t>POS/O211010200501</t>
  </si>
  <si>
    <t>Aportes generales al sistema de riesgos laborales públicos</t>
  </si>
  <si>
    <t>POS/O2110102006</t>
  </si>
  <si>
    <t>Aportes al ICBF</t>
  </si>
  <si>
    <t>POS/O2110102007</t>
  </si>
  <si>
    <t>Aportes al SENA</t>
  </si>
  <si>
    <t>POS/O2110103</t>
  </si>
  <si>
    <t>REMUNERACIONES NO CONSTITUTIVAS DE FACTOR SALARIAL</t>
  </si>
  <si>
    <t>POS/O2110103001</t>
  </si>
  <si>
    <t>POS/O211010300102</t>
  </si>
  <si>
    <t>Indemnización por vacaciones</t>
  </si>
  <si>
    <t>POS/O211010300103</t>
  </si>
  <si>
    <t>Bonificación especial de recreación</t>
  </si>
  <si>
    <t>POS/O2110103190</t>
  </si>
  <si>
    <t>Apoyo de sostenimiento prácticas laborales</t>
  </si>
  <si>
    <t>POS/O212</t>
  </si>
  <si>
    <t>ADQUISICIÓN DE BIENES Y SERVICIOS</t>
  </si>
  <si>
    <t>POS/O21201</t>
  </si>
  <si>
    <t>ADQUISICIÓN DE ACTIVOS NO FINANCIEROS</t>
  </si>
  <si>
    <t>POS/O2120101</t>
  </si>
  <si>
    <t>ACTIVOS FIJOS</t>
  </si>
  <si>
    <t>POS/O2120101003</t>
  </si>
  <si>
    <t>MAQUINARIA Y EQUIPO</t>
  </si>
  <si>
    <t>POS/O212010100303</t>
  </si>
  <si>
    <t>Maquinaria de oficina, contabilidad e informática</t>
  </si>
  <si>
    <t>POS/O21201010030301</t>
  </si>
  <si>
    <t>Máquinas para oficina y contabilidad, y sus partes y accesorios</t>
  </si>
  <si>
    <t>POS/O21201010030302</t>
  </si>
  <si>
    <t>Maquinaria de informática y sus partes, piezas y accesorios</t>
  </si>
  <si>
    <t>POS/O212010100304</t>
  </si>
  <si>
    <t>Maquinaria y aparatos eléctricos</t>
  </si>
  <si>
    <t>POS/O21201010030401</t>
  </si>
  <si>
    <t>Motores, generadores y transformadores eléctricos y sus partes y piezas</t>
  </si>
  <si>
    <t>POS/O21201010030404</t>
  </si>
  <si>
    <t>Acumuladores, pilas y baterías primarias y sus partes y piezas</t>
  </si>
  <si>
    <t>POS/O21201010030405</t>
  </si>
  <si>
    <t>Lámparas eléctricas de incandescencia o descarga; lámparas de arco, equipo para alumbrado eléctrico; sus partes y piezas</t>
  </si>
  <si>
    <t>POS/O21202</t>
  </si>
  <si>
    <t>ADQUISICIONES DIFERENTES DE ACTIVOS</t>
  </si>
  <si>
    <t>POS/O2120201</t>
  </si>
  <si>
    <t>MATERIALES Y SUMINISTROS</t>
  </si>
  <si>
    <t>POS/O2120201002</t>
  </si>
  <si>
    <t>Productos alimenticios, bebidas y tabaco; textiles, prendas de vestir y productos de cuero</t>
  </si>
  <si>
    <t>POS/O212020100208</t>
  </si>
  <si>
    <t>Tejido de punto o ganchillo; prendas de vestir</t>
  </si>
  <si>
    <t>POS/O2120201002082822205</t>
  </si>
  <si>
    <t>Camisas de fibras artificiales y sintéticas en tejido de punto para hombre</t>
  </si>
  <si>
    <t>POS/O2120201002082823109</t>
  </si>
  <si>
    <t>Pantalones de paño para hombre</t>
  </si>
  <si>
    <t>POS/O2120201002082823117</t>
  </si>
  <si>
    <t>Chaquetas o sacos, excepto de cuero y plástico para hombre</t>
  </si>
  <si>
    <t>POS/O2120201002082823309</t>
  </si>
  <si>
    <t>Pantalones o slaks de paño, para mujer</t>
  </si>
  <si>
    <t>POS/O2120201002082823313</t>
  </si>
  <si>
    <t>Chaquetas o sacos, excepto de cuero y plástico para mujer</t>
  </si>
  <si>
    <t>POS/O2120201002082823401</t>
  </si>
  <si>
    <t>Blusas y camisas de tejidos planos mezclados, para mujer</t>
  </si>
  <si>
    <t>POS/O212020100209</t>
  </si>
  <si>
    <t>Cuero y productos de cuero; calzado</t>
  </si>
  <si>
    <t>POS/O2120201002092933001</t>
  </si>
  <si>
    <t>Calzado de cuero para hombre</t>
  </si>
  <si>
    <t>POS/O2120201002092933003</t>
  </si>
  <si>
    <t>Calzado de cuero para mujer</t>
  </si>
  <si>
    <t>POS/O2120201003</t>
  </si>
  <si>
    <t>OTROS BIENES TRANSPORTABLES (EXCEPTO PRODUCTOS METÁLICOS, MAQUINARIA Y EQUIPO)</t>
  </si>
  <si>
    <t>POS/O212020100301</t>
  </si>
  <si>
    <t>Productos de madera, corcho, cestería y espartería</t>
  </si>
  <si>
    <t>POS/O2120201003013191103</t>
  </si>
  <si>
    <t>Mangos para sellos, brochas y similares</t>
  </si>
  <si>
    <t>POS/O212020100302</t>
  </si>
  <si>
    <t>Pasta o pulpa, papel y productos de papel; impresos y artículos similares</t>
  </si>
  <si>
    <t>POS/O2120201003023212101</t>
  </si>
  <si>
    <t>Papel periódico</t>
  </si>
  <si>
    <t>POS/O2120201003023212801</t>
  </si>
  <si>
    <t>Papel bond</t>
  </si>
  <si>
    <t>POS/O2120201003023212807</t>
  </si>
  <si>
    <t>Cartulina brístol</t>
  </si>
  <si>
    <t>POS/O2120201003023212898</t>
  </si>
  <si>
    <t>Cartulina n.c.p.</t>
  </si>
  <si>
    <t>POS/O2120201003023212899</t>
  </si>
  <si>
    <t>Papeles n.c.p.</t>
  </si>
  <si>
    <t>POS/O2120201003023212901</t>
  </si>
  <si>
    <t>POS/O2120201003023214303</t>
  </si>
  <si>
    <t>Papel esmaltado, estucado o cuché</t>
  </si>
  <si>
    <t>POS/O2120201003023214813</t>
  </si>
  <si>
    <t>Papeles impregnados y revestidos, incluso autoadhesivos</t>
  </si>
  <si>
    <t>POS/O2120201003023215102</t>
  </si>
  <si>
    <t>Cartón acanalado-corrugado</t>
  </si>
  <si>
    <t>POS/O2120201003023215301</t>
  </si>
  <si>
    <t>Cajas de cartón acanalado</t>
  </si>
  <si>
    <t>POS/O2120201003023215305</t>
  </si>
  <si>
    <t>Cajas de cartón liso</t>
  </si>
  <si>
    <t>POS/O2120201003023215312</t>
  </si>
  <si>
    <t>Paneles, divisiones, particiones o protectores de papel para caja</t>
  </si>
  <si>
    <t>POS/O2120201003023222002</t>
  </si>
  <si>
    <t>Libros de mapas y láminas didácticas, impresas</t>
  </si>
  <si>
    <t>POS/O2120201003023262001</t>
  </si>
  <si>
    <t>Carteles litografiados –afiches–</t>
  </si>
  <si>
    <t>POS/O2120201003023262003</t>
  </si>
  <si>
    <t>Catálogos, folletos y otras impresiones publicitarias</t>
  </si>
  <si>
    <t>POS/O2120201003023262004</t>
  </si>
  <si>
    <t>Volantes publicitarios a una o varias tintas</t>
  </si>
  <si>
    <t>POS/O2120201003023270103</t>
  </si>
  <si>
    <t>Agendas y similares con cubierta de material plástico</t>
  </si>
  <si>
    <t>POS/O212020100303</t>
  </si>
  <si>
    <t>Productos de hornos de coque; productos de refinación de petróleo y combustible nuclear</t>
  </si>
  <si>
    <t>POS/O2120201003033331101</t>
  </si>
  <si>
    <t>Gasolina motor corriente</t>
  </si>
  <si>
    <t>POS/O212020100305</t>
  </si>
  <si>
    <t>Otros productos químicos; fibras artificiales (o fibras industriales hechas por el hombre)</t>
  </si>
  <si>
    <t>POS/O2120201003053511001</t>
  </si>
  <si>
    <t>Pinturas para agua, P.V.A. y similares (emulsiones)</t>
  </si>
  <si>
    <t>POS/O2120201003053511003</t>
  </si>
  <si>
    <t>Esmaltes de uso general</t>
  </si>
  <si>
    <t>POS/O2120201003053511004</t>
  </si>
  <si>
    <t>Bases y pinturas anticorrosivas</t>
  </si>
  <si>
    <t>POS/O2120201003053511018</t>
  </si>
  <si>
    <t>Pinturas en aerosol</t>
  </si>
  <si>
    <t>POS/O2120201003053511029</t>
  </si>
  <si>
    <t>Bases y masillas</t>
  </si>
  <si>
    <t>POS/O2120201003053542006</t>
  </si>
  <si>
    <t>Pegantes sintéticos</t>
  </si>
  <si>
    <t>POS/O2120201003053542009</t>
  </si>
  <si>
    <t>Pegantes a base de caucho</t>
  </si>
  <si>
    <t>POS/O212020100306</t>
  </si>
  <si>
    <t>Productos de caucho y plástico</t>
  </si>
  <si>
    <t>POS/O2120201003063626001</t>
  </si>
  <si>
    <t>Guantes de caucho</t>
  </si>
  <si>
    <t>POS/O2120201003063627018</t>
  </si>
  <si>
    <t>Borradores de caucho</t>
  </si>
  <si>
    <t>POS/O2120201003063627099</t>
  </si>
  <si>
    <t>Artículos de caucho n.c.p.</t>
  </si>
  <si>
    <t>POS/O2120201003063632006</t>
  </si>
  <si>
    <t>Acoples y boquillas de plástico para mangueras</t>
  </si>
  <si>
    <t>POS/O2120201003063641001</t>
  </si>
  <si>
    <t>Bolsas de material plástico sin impresión</t>
  </si>
  <si>
    <t>POS/O2120201003063641005</t>
  </si>
  <si>
    <t>Sobres y envolturas impresas de polietileno laminados con aluminio</t>
  </si>
  <si>
    <t>POS/O2120201003063692001</t>
  </si>
  <si>
    <t>Cintas aislantes</t>
  </si>
  <si>
    <t>POS/O2120201003063692002</t>
  </si>
  <si>
    <t>Cinta autoadhesiva</t>
  </si>
  <si>
    <t>POS/O2120201003063699006</t>
  </si>
  <si>
    <t>Ganchos legajadores plásticos</t>
  </si>
  <si>
    <t>POS/O212020100308</t>
  </si>
  <si>
    <t>Muebles; otros bienes transportables n.c.p.</t>
  </si>
  <si>
    <t>POS/O2120201003083891101</t>
  </si>
  <si>
    <t>Estilógrafos</t>
  </si>
  <si>
    <t>POS/O2120201003083891102</t>
  </si>
  <si>
    <t>Bolígrafos</t>
  </si>
  <si>
    <t>POS/O2120201003083891103</t>
  </si>
  <si>
    <t>Lapiceros</t>
  </si>
  <si>
    <t>POS/O2120201003083891106</t>
  </si>
  <si>
    <t>Lápices</t>
  </si>
  <si>
    <t>POS/O2120201003083891205</t>
  </si>
  <si>
    <t>Fechadores y numeradores</t>
  </si>
  <si>
    <t>POS/O2120201003083899998</t>
  </si>
  <si>
    <t>Artículos n.c.p. para escritorio y oficina</t>
  </si>
  <si>
    <t>POS/O2120201004</t>
  </si>
  <si>
    <t>PRODUCTOS METÁLICOS Y PAQUETES DE SOFTWARE</t>
  </si>
  <si>
    <t>POS/O212020100402</t>
  </si>
  <si>
    <t>Productos metálicos elaborados (excepto maquinaria y equipo)</t>
  </si>
  <si>
    <t>POS/O2120201004024291502</t>
  </si>
  <si>
    <t>Cortaúñas, pinzas y similares</t>
  </si>
  <si>
    <t>POS/O2120201004024292118</t>
  </si>
  <si>
    <t>Tenazas y alicates</t>
  </si>
  <si>
    <t>POS/O2120201004024292119</t>
  </si>
  <si>
    <t>Destornilladores</t>
  </si>
  <si>
    <t>POS/O2120201004024292122</t>
  </si>
  <si>
    <t>Brocas-barrenas</t>
  </si>
  <si>
    <t>POS/O2120201004024292123</t>
  </si>
  <si>
    <t>Llaves de ajuste fijas</t>
  </si>
  <si>
    <t>POS/O2120201004024292202</t>
  </si>
  <si>
    <t>Partes y accesorios para herramientas</t>
  </si>
  <si>
    <t>POS/O2120201004024294301</t>
  </si>
  <si>
    <t>Malla y enrejado de alambre de hierro o acero</t>
  </si>
  <si>
    <t>POS/O2120201004024294404</t>
  </si>
  <si>
    <t>Tornillos de cobre</t>
  </si>
  <si>
    <t>POS/O2120201004024294405</t>
  </si>
  <si>
    <t>Tuercas y arandelas de cobre</t>
  </si>
  <si>
    <t>POS/O2120201004024294406</t>
  </si>
  <si>
    <t>Tornillos de aluminio</t>
  </si>
  <si>
    <t>POS/O2120201004024294408</t>
  </si>
  <si>
    <t>Clavos y puntillas de hierro o acero</t>
  </si>
  <si>
    <t>POS/O2120201004024294411</t>
  </si>
  <si>
    <t>Remaches</t>
  </si>
  <si>
    <t>POS/O2120201004024299205</t>
  </si>
  <si>
    <t>Cerraduras para muebles</t>
  </si>
  <si>
    <t>POS/O2120201004024299206</t>
  </si>
  <si>
    <t>Candados</t>
  </si>
  <si>
    <t>POS/O2120201004024299207</t>
  </si>
  <si>
    <t>Llaves para cerraduras y candados</t>
  </si>
  <si>
    <t>POS/O2120201004024299401</t>
  </si>
  <si>
    <t>Recipientes metálicos para basuras-canecas</t>
  </si>
  <si>
    <t>POS/O2120201004024299502</t>
  </si>
  <si>
    <t>Clips</t>
  </si>
  <si>
    <t>POS/O2120201004024299938</t>
  </si>
  <si>
    <t>Acoples y boquillas para mangueras</t>
  </si>
  <si>
    <t>POS/O2120201004024299991</t>
  </si>
  <si>
    <t>Artículos n.c.p. de ferretería y cerrajería</t>
  </si>
  <si>
    <t>POS/O2120202</t>
  </si>
  <si>
    <t>ADQUISICIÓN DE SERVICIOS</t>
  </si>
  <si>
    <t>POS/O2120202005</t>
  </si>
  <si>
    <t>Servicios de la construcción</t>
  </si>
  <si>
    <t>POS/O212020200504</t>
  </si>
  <si>
    <t>Servicios de construcción</t>
  </si>
  <si>
    <t>POS/O21202020050406</t>
  </si>
  <si>
    <t>Servicios de instalaciones</t>
  </si>
  <si>
    <t>POS/O2120202005040654632</t>
  </si>
  <si>
    <t>Servicios de instalación de ventilación y aire acondicionado</t>
  </si>
  <si>
    <t>POS/O2120202006</t>
  </si>
  <si>
    <t>SERVICIOS DE ALOJAMIENTO; SERVICIOS DE SUMINISTRO DE COMIDAS Y BEBIDAS; SERVICIOS DE TRANSPORTE; Y SERVICIOS DE DISTRIBUCIÓN DE ELECTRICIDAD, GAS Y AGUA</t>
  </si>
  <si>
    <t>POS/O212020200605</t>
  </si>
  <si>
    <t>Servicios de transporte de carga</t>
  </si>
  <si>
    <t>POS/O21202020060565116</t>
  </si>
  <si>
    <t>Servicios de transporte por carretera de correspondencia y paquetes</t>
  </si>
  <si>
    <t>POS/O2120202007</t>
  </si>
  <si>
    <t>SERVICIOS FINANCIEROS Y SERVICIOS CONEXOS, SERVICIOS INMOBILIARIOS Y SERVICIOS DE LEASING</t>
  </si>
  <si>
    <t>POS/O212020200701</t>
  </si>
  <si>
    <t>SERVICIOS FINANCIEROS Y SERVICIOS CONEXOS</t>
  </si>
  <si>
    <t>POS/O21202020070103</t>
  </si>
  <si>
    <t>Servicios de seguros y pensiones (excepto los servicios de reaseguro y de seguridad social de afiliación obligatoria)</t>
  </si>
  <si>
    <t>POS/O2120202007010303</t>
  </si>
  <si>
    <t>Servicios de seguros sociales de protección de otros riesgos sociales (excepto los servicios de seguridad social de afiliación
obligatoria)</t>
  </si>
  <si>
    <t>POS/O212020200701030371332</t>
  </si>
  <si>
    <t>Servicios de seguros sociales de riesgos laborales</t>
  </si>
  <si>
    <t>POS/O2120202007010305</t>
  </si>
  <si>
    <t>Otros servicios de seguros distintos a los seguros de vida (excepto los servicios de reaseguro)</t>
  </si>
  <si>
    <t>POS/O212020200701030571351</t>
  </si>
  <si>
    <t>Servicios de seguros de vehículos automotores</t>
  </si>
  <si>
    <t>POS/O212020200701030571354</t>
  </si>
  <si>
    <t>Servicios de seguros contra incendio, terremoto o sustracción</t>
  </si>
  <si>
    <t>POS/O212020200701030571355</t>
  </si>
  <si>
    <t>Servicios de seguros generales de responsabilidad civil</t>
  </si>
  <si>
    <t>POS/O212020200701030571357</t>
  </si>
  <si>
    <t>Servicios de seguros de viaje</t>
  </si>
  <si>
    <t>POS/O212020200701030571359</t>
  </si>
  <si>
    <t>Otros servicios de seguros distintos de los seguros de vida n.c.p.</t>
  </si>
  <si>
    <t>POS/O21202020070106</t>
  </si>
  <si>
    <t>Servicios auxiliares de seguros, pensiones y cesantías</t>
  </si>
  <si>
    <t>POS/O2120202007010671640</t>
  </si>
  <si>
    <t>Servicios de administración de fondos de pensiones y cesantías</t>
  </si>
  <si>
    <t>POS/O212020200702</t>
  </si>
  <si>
    <t>Servicios inmobiliarios</t>
  </si>
  <si>
    <t>POS/O21202020070272111</t>
  </si>
  <si>
    <t>Servicios de alquiler o arrendamiento con o sin opción de compra, relativos a bienes inmuebles residenciales (vivienda) propios o arrendados</t>
  </si>
  <si>
    <t>POS/O212020200703</t>
  </si>
  <si>
    <t>Servicios de arrendamiento o alquiler sin operario</t>
  </si>
  <si>
    <t>POS/O21202020070373311</t>
  </si>
  <si>
    <t>Derechos de uso de programas informáticos</t>
  </si>
  <si>
    <t>POS/O21202020070373312</t>
  </si>
  <si>
    <t>Derechos de uso de bases de datos</t>
  </si>
  <si>
    <t>POS/O21202020070373390</t>
  </si>
  <si>
    <t>Derechos de uso de otros productos de propiedad intelectual</t>
  </si>
  <si>
    <t>POS/O2120202008</t>
  </si>
  <si>
    <t>SERVICIOS PRESTADOS A LAS EMPRESAS Y SERVICIOS DE PRODUCCIÓN</t>
  </si>
  <si>
    <t>POS/O212020200803</t>
  </si>
  <si>
    <t>Servicios profesionales, científicos y técnicos (excepto los servicios de investigación, urbanismo, jurídicos y de contabilidad)</t>
  </si>
  <si>
    <t>POS/O21202020080383111</t>
  </si>
  <si>
    <t>Servicios de consultoría en gestión estratégica</t>
  </si>
  <si>
    <t>POS/O21202020080383112</t>
  </si>
  <si>
    <t>Servicios de consultoría en gestión financiera</t>
  </si>
  <si>
    <t>POS/O21202020080383990</t>
  </si>
  <si>
    <t>Otros servicios profesionales, técnicos y empresariales n.c.p.</t>
  </si>
  <si>
    <t>POS/O212020200804</t>
  </si>
  <si>
    <t>Servicios de telecomunicaciones, transmisión y suministro de información</t>
  </si>
  <si>
    <t>POS/O21202020080484110</t>
  </si>
  <si>
    <t>Servicios de operadores (conexión)</t>
  </si>
  <si>
    <t>POS/O21202020080484120</t>
  </si>
  <si>
    <t>Servicios de telefonía fija (acceso)</t>
  </si>
  <si>
    <t>POS/O21202020080484290</t>
  </si>
  <si>
    <t>Otros servicios de telecomunicaciones vía Internet</t>
  </si>
  <si>
    <t>POS/O212020200805</t>
  </si>
  <si>
    <t>Servicios de soporte</t>
  </si>
  <si>
    <t>POS/O21202020080585250</t>
  </si>
  <si>
    <t>Servicios de protección (guardas de seguridad)</t>
  </si>
  <si>
    <t>POS/O21202020080585330</t>
  </si>
  <si>
    <t>Servicios de limpieza general</t>
  </si>
  <si>
    <t>POS/O21202020080585951</t>
  </si>
  <si>
    <t>Servicios de copia y reproducción</t>
  </si>
  <si>
    <t>POS/O21202020080585954</t>
  </si>
  <si>
    <t>Servicios de preparación de documentos y otros servicios especializados de apoyo a oficina</t>
  </si>
  <si>
    <t>POS/O212020200806</t>
  </si>
  <si>
    <t>Servicios de apoyo y de operación para la agricultura, la caza, la silvicultura, la pesca, la minería y los servicios públicos</t>
  </si>
  <si>
    <t>POS/O21202020080686312</t>
  </si>
  <si>
    <t>Servicios de distribución de electricidad (a comisión o por contrato)</t>
  </si>
  <si>
    <t>POS/O21202020080686330</t>
  </si>
  <si>
    <t>Servicios de distribución de agua por tubería (a comisión o por contrato)</t>
  </si>
  <si>
    <t>POS/O212020200807</t>
  </si>
  <si>
    <t>Servicios de mantenimiento, reparación e instalación (excepto servicios de construcción)</t>
  </si>
  <si>
    <t>POS/O21202020080787130</t>
  </si>
  <si>
    <t>Servicios de mantenimiento y reparación de computadores y equipos periféricos</t>
  </si>
  <si>
    <t>POS/O2120202008078714199</t>
  </si>
  <si>
    <t>Servicio de mantenimiento y reparación de vehículos automotores n.c.p.</t>
  </si>
  <si>
    <t>POS/O2120202008078731002</t>
  </si>
  <si>
    <t>Servicio de instalación de tanques, depósitos, cisternas y recipientes de metal, excepto los utilizados para el envase o transporte de mercancías</t>
  </si>
  <si>
    <t>POS/O2120202008078731099</t>
  </si>
  <si>
    <t>Servicio de instalación de otros productos metálicos elaborados n.c.p.</t>
  </si>
  <si>
    <t>POS/O2120202009</t>
  </si>
  <si>
    <t>SERVICIOS PARA LA COMUNIDAD, SOCIALES Y PERSONALES</t>
  </si>
  <si>
    <t>POS/O212020200902</t>
  </si>
  <si>
    <t>Servicios de educación</t>
  </si>
  <si>
    <t>POS/O21202020090292920</t>
  </si>
  <si>
    <t>Servicios de apoyo educativo</t>
  </si>
  <si>
    <t>POS/O212020200903</t>
  </si>
  <si>
    <t>Servicios para el cuidado de la salud humana y servicios sociales</t>
  </si>
  <si>
    <t>POS/O21202020090393199</t>
  </si>
  <si>
    <t>Otros servicios sanitarios n.c.p.</t>
  </si>
  <si>
    <t>POS/O212020200904</t>
  </si>
  <si>
    <t>Servicios de alcantarillado, recolección, tratamiento y disposición de desechos y otros servicios de saneamiento ambiental</t>
  </si>
  <si>
    <t>POS/O21202020090494110</t>
  </si>
  <si>
    <t>Servicios de alcantarillado y tratamiento de aguas residuales</t>
  </si>
  <si>
    <t>POS/O21202020090494231</t>
  </si>
  <si>
    <t>Servicios generales de recolección de desechos residenciales</t>
  </si>
  <si>
    <t>POS/O212020200906</t>
  </si>
  <si>
    <t>Servicios recreativos, culturales y deportivos</t>
  </si>
  <si>
    <t>POS/O21202020090696590</t>
  </si>
  <si>
    <t>Otros servicios deportivos y recreativos</t>
  </si>
  <si>
    <t>POS/O218</t>
  </si>
  <si>
    <t>GASTOS POR TRIBUTOS, TASAS, CONTRIBUCIONES, MULTAS, SANCIONES E INTERESES DE MORA</t>
  </si>
  <si>
    <t>POS/O21801</t>
  </si>
  <si>
    <t>IMPUESTOS</t>
  </si>
  <si>
    <t>POS/O2180151</t>
  </si>
  <si>
    <t>Impuesto sobre vehículos automotores</t>
  </si>
  <si>
    <t>POS/O21805</t>
  </si>
  <si>
    <t>MULTAS, SANCIONES E INTERESES DE MORA</t>
  </si>
  <si>
    <t>POS/O2180501</t>
  </si>
  <si>
    <t>Multas y sanciones</t>
  </si>
  <si>
    <t>POS/O2180501003</t>
  </si>
  <si>
    <t>Sanciones contractuales</t>
  </si>
  <si>
    <t>PRO/O23</t>
  </si>
  <si>
    <t>INVERSION</t>
  </si>
  <si>
    <t>PRO/O2301</t>
  </si>
  <si>
    <t>DIRECTA</t>
  </si>
  <si>
    <t>PRO/O230116</t>
  </si>
  <si>
    <t>Un Nuevo Contrato Social y Ambiental para la Bogotá del Siglo XXI</t>
  </si>
  <si>
    <t>PRO/O23011601040000007678</t>
  </si>
  <si>
    <t>Fortalecimiento a espacios (instancias) de participación para los grupos étnicos en las 20 localidades de Bogotá</t>
  </si>
  <si>
    <t>PRO/O23011603430000007796</t>
  </si>
  <si>
    <t>Construcción de procesos para la convivencia y la participación ciudadana incidente en los asuntos públicos locales, distritales y regionales Bogotá</t>
  </si>
  <si>
    <t>PRO/O23011605510000007685</t>
  </si>
  <si>
    <t>Modernización del modelo de gestión y tecnológico de las Organizaciones Comunales y de Propiedad Horizontal para el ejercicio de la democracia activa digital en el Siglo XXI. Bogotá.</t>
  </si>
  <si>
    <t>PRO/O23011605510000007687</t>
  </si>
  <si>
    <t>Fortalecimiento a las organizaciones sociales y comunitarias para una participación ciudadana informada e incidente con enfoque diferencial en el Distrito Capital Bogotá</t>
  </si>
  <si>
    <t>PRO/O23011605510000007688</t>
  </si>
  <si>
    <t>Fortalecimiento de las capacidades democráticas de la ciudadanía para la participación incidente y la gobernanza, con enfoque de innovación social, en Bogotá.</t>
  </si>
  <si>
    <t>PRO/O23011605510000007729</t>
  </si>
  <si>
    <t>Optimización de la participación ciudadana incidente para los asuntos públicos Bogotá</t>
  </si>
  <si>
    <t>PRO/O23011605560000007712</t>
  </si>
  <si>
    <t>Fortalecimiento Institucional de la Gestión Administrativa del Instituto Distrital de la Participación y Acción Comunal Bogotá</t>
  </si>
  <si>
    <t>PRO/O23011605560000007714</t>
  </si>
  <si>
    <t>Fortalecimiento de la capacidad tecnológica y administrativa del Instituto Distrital de la Participación y Acción Comunal - IDPAC. Bogotá</t>
  </si>
  <si>
    <t>PRO/O23011605570000007723</t>
  </si>
  <si>
    <t>Fortalecimiento de las capacidades de las Alcaldías Locales, instituciones del Distrito y ciudadanía en procesos de planeación y presupuestos participativos. Bogotá</t>
  </si>
  <si>
    <t>Fuente Sistema Presupuesto Distrital_BogData_Transacción ZPSM_0081</t>
  </si>
  <si>
    <t>Presupuesto_Idpac_Oalmanza_01/09/2022</t>
  </si>
  <si>
    <t>Fecha Corte 31/08/2022</t>
  </si>
  <si>
    <t>PABLO CÉSAR PACHECO RODRÍGUEZ</t>
  </si>
  <si>
    <t>RESPONSABLE DE PRESUPUESTO</t>
  </si>
  <si>
    <t>ORDENADOR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</si>
</sst>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164" formatCode="#,##0_ ;\-#,##0\ "/>
    <numFmt numFmtId="165" formatCode="&quot;[-] &quot;@"/>
    <numFmt numFmtId="166" formatCode="&quot;  [-] &quot;@"/>
    <numFmt numFmtId="167" formatCode="&quot;    [-] &quot;@"/>
    <numFmt numFmtId="168" formatCode="&quot;      [-] &quot;@"/>
    <numFmt numFmtId="169" formatCode="&quot;        [-] &quot;@"/>
    <numFmt numFmtId="170" formatCode="&quot;          [-] &quot;@"/>
    <numFmt numFmtId="171" formatCode="&quot;                 &quot;@"/>
    <numFmt numFmtId="172" formatCode="&quot;            [-] &quot;@"/>
    <numFmt numFmtId="173" formatCode="&quot;                   &quot;@"/>
    <numFmt numFmtId="174" formatCode="&quot;               &quot;@"/>
    <numFmt numFmtId="175" formatCode="&quot;              [-] &quot;@"/>
    <numFmt numFmtId="176" formatCode="&quot;                [-] &quot;@"/>
    <numFmt numFmtId="177" formatCode="&quot;                       &quot;@"/>
    <numFmt numFmtId="178" formatCode="&quot;             &quot;@"/>
    <numFmt numFmtId="179" formatCode="&quot;        [+] &quot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666666"/>
      <name val="Verdana"/>
      <family val="2"/>
    </font>
    <font>
      <b/>
      <sz val="10"/>
      <name val="Verdana"/>
      <family val="2"/>
    </font>
    <font>
      <b/>
      <sz val="10"/>
      <color theme="1" tint="0.249977111117893"/>
      <name val="Verdana"/>
      <family val="2"/>
    </font>
    <font>
      <b/>
      <sz val="11"/>
      <color theme="1" tint="0.249977111117893"/>
      <name val="Calibri"/>
      <family val="2"/>
      <scheme val="minor"/>
    </font>
    <font>
      <b/>
      <sz val="10"/>
      <color theme="1" tint="0.34998626667073579"/>
      <name val="Verdana"/>
      <family val="2"/>
    </font>
    <font>
      <b/>
      <sz val="11"/>
      <color theme="1" tint="0.34998626667073579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0"/>
      <color theme="1" tint="0.34998626667073579"/>
      <name val="Verdana"/>
      <family val="2"/>
    </font>
    <font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name val="Verdana"/>
      <family val="2"/>
    </font>
    <font>
      <sz val="10"/>
      <color theme="1" tint="0.34998626667073579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" borderId="21" applyNumberFormat="0" applyAlignment="0" applyProtection="0">
      <alignment horizontal="left" vertical="center" indent="1"/>
    </xf>
    <xf numFmtId="0" fontId="9" fillId="6" borderId="21" applyNumberFormat="0" applyAlignment="0" applyProtection="0">
      <alignment horizontal="left" vertical="center" indent="1"/>
    </xf>
  </cellStyleXfs>
  <cellXfs count="204">
    <xf numFmtId="0" fontId="0" fillId="0" borderId="0" xfId="0"/>
    <xf numFmtId="0" fontId="4" fillId="0" borderId="0" xfId="0" applyFont="1"/>
    <xf numFmtId="0" fontId="4" fillId="0" borderId="0" xfId="0" applyFont="1" applyAlignment="1"/>
    <xf numFmtId="41" fontId="1" fillId="0" borderId="0" xfId="1" applyFont="1"/>
    <xf numFmtId="164" fontId="1" fillId="0" borderId="0" xfId="1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4" fillId="0" borderId="5" xfId="0" applyFont="1" applyBorder="1"/>
    <xf numFmtId="0" fontId="5" fillId="0" borderId="4" xfId="0" applyFont="1" applyBorder="1" applyAlignment="1"/>
    <xf numFmtId="0" fontId="5" fillId="0" borderId="0" xfId="0" applyFont="1" applyBorder="1" applyAlignment="1">
      <alignment horizontal="left"/>
    </xf>
    <xf numFmtId="0" fontId="4" fillId="2" borderId="0" xfId="0" applyFont="1" applyFill="1"/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/>
    <xf numFmtId="165" fontId="10" fillId="4" borderId="22" xfId="3" quotePrefix="1" applyNumberFormat="1" applyFont="1" applyFill="1" applyBorder="1" applyAlignment="1"/>
    <xf numFmtId="0" fontId="11" fillId="5" borderId="23" xfId="0" applyFont="1" applyFill="1" applyBorder="1" applyAlignment="1">
      <alignment vertical="center"/>
    </xf>
    <xf numFmtId="3" fontId="12" fillId="5" borderId="22" xfId="0" applyNumberFormat="1" applyFont="1" applyFill="1" applyBorder="1"/>
    <xf numFmtId="3" fontId="12" fillId="5" borderId="24" xfId="0" applyNumberFormat="1" applyFont="1" applyFill="1" applyBorder="1"/>
    <xf numFmtId="3" fontId="12" fillId="5" borderId="23" xfId="0" applyNumberFormat="1" applyFont="1" applyFill="1" applyBorder="1"/>
    <xf numFmtId="2" fontId="12" fillId="5" borderId="23" xfId="2" applyNumberFormat="1" applyFont="1" applyFill="1" applyBorder="1"/>
    <xf numFmtId="164" fontId="12" fillId="5" borderId="22" xfId="0" applyNumberFormat="1" applyFont="1" applyFill="1" applyBorder="1"/>
    <xf numFmtId="164" fontId="12" fillId="5" borderId="24" xfId="0" applyNumberFormat="1" applyFont="1" applyFill="1" applyBorder="1"/>
    <xf numFmtId="2" fontId="12" fillId="5" borderId="23" xfId="0" applyNumberFormat="1" applyFont="1" applyFill="1" applyBorder="1"/>
    <xf numFmtId="164" fontId="0" fillId="0" borderId="0" xfId="0" applyNumberFormat="1"/>
    <xf numFmtId="166" fontId="10" fillId="6" borderId="25" xfId="4" quotePrefix="1" applyNumberFormat="1" applyFont="1" applyFill="1" applyBorder="1" applyAlignment="1"/>
    <xf numFmtId="0" fontId="11" fillId="5" borderId="26" xfId="0" applyFont="1" applyFill="1" applyBorder="1" applyAlignment="1">
      <alignment vertical="center"/>
    </xf>
    <xf numFmtId="3" fontId="12" fillId="5" borderId="25" xfId="0" applyNumberFormat="1" applyFont="1" applyFill="1" applyBorder="1"/>
    <xf numFmtId="3" fontId="12" fillId="5" borderId="27" xfId="0" applyNumberFormat="1" applyFont="1" applyFill="1" applyBorder="1"/>
    <xf numFmtId="3" fontId="12" fillId="5" borderId="26" xfId="0" applyNumberFormat="1" applyFont="1" applyFill="1" applyBorder="1"/>
    <xf numFmtId="2" fontId="12" fillId="5" borderId="26" xfId="2" applyNumberFormat="1" applyFont="1" applyFill="1" applyBorder="1"/>
    <xf numFmtId="164" fontId="12" fillId="5" borderId="25" xfId="0" applyNumberFormat="1" applyFont="1" applyFill="1" applyBorder="1"/>
    <xf numFmtId="164" fontId="12" fillId="5" borderId="27" xfId="0" applyNumberFormat="1" applyFont="1" applyFill="1" applyBorder="1"/>
    <xf numFmtId="2" fontId="12" fillId="5" borderId="26" xfId="0" applyNumberFormat="1" applyFont="1" applyFill="1" applyBorder="1"/>
    <xf numFmtId="3" fontId="0" fillId="0" borderId="0" xfId="0" applyNumberFormat="1"/>
    <xf numFmtId="0" fontId="3" fillId="2" borderId="0" xfId="0" applyFont="1" applyFill="1"/>
    <xf numFmtId="167" fontId="10" fillId="3" borderId="25" xfId="3" quotePrefix="1" applyNumberFormat="1" applyFont="1" applyBorder="1" applyAlignment="1"/>
    <xf numFmtId="0" fontId="13" fillId="2" borderId="26" xfId="0" applyFont="1" applyFill="1" applyBorder="1" applyAlignment="1">
      <alignment vertical="center"/>
    </xf>
    <xf numFmtId="3" fontId="14" fillId="2" borderId="25" xfId="0" applyNumberFormat="1" applyFont="1" applyFill="1" applyBorder="1"/>
    <xf numFmtId="3" fontId="14" fillId="2" borderId="27" xfId="0" applyNumberFormat="1" applyFont="1" applyFill="1" applyBorder="1"/>
    <xf numFmtId="3" fontId="14" fillId="2" borderId="26" xfId="0" applyNumberFormat="1" applyFont="1" applyFill="1" applyBorder="1"/>
    <xf numFmtId="2" fontId="14" fillId="2" borderId="26" xfId="2" applyNumberFormat="1" applyFont="1" applyFill="1" applyBorder="1"/>
    <xf numFmtId="164" fontId="14" fillId="2" borderId="25" xfId="0" applyNumberFormat="1" applyFont="1" applyFill="1" applyBorder="1"/>
    <xf numFmtId="164" fontId="14" fillId="2" borderId="27" xfId="0" applyNumberFormat="1" applyFont="1" applyFill="1" applyBorder="1"/>
    <xf numFmtId="2" fontId="14" fillId="2" borderId="26" xfId="0" applyNumberFormat="1" applyFont="1" applyFill="1" applyBorder="1"/>
    <xf numFmtId="3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168" fontId="10" fillId="6" borderId="25" xfId="4" quotePrefix="1" applyNumberFormat="1" applyFont="1" applyBorder="1" applyAlignment="1"/>
    <xf numFmtId="169" fontId="10" fillId="3" borderId="25" xfId="3" quotePrefix="1" applyNumberFormat="1" applyFont="1" applyBorder="1" applyAlignment="1"/>
    <xf numFmtId="170" fontId="13" fillId="7" borderId="25" xfId="4" quotePrefix="1" applyNumberFormat="1" applyFont="1" applyFill="1" applyBorder="1" applyAlignment="1"/>
    <xf numFmtId="171" fontId="15" fillId="4" borderId="25" xfId="3" quotePrefix="1" applyNumberFormat="1" applyFont="1" applyFill="1" applyBorder="1" applyAlignment="1"/>
    <xf numFmtId="0" fontId="15" fillId="4" borderId="26" xfId="3" quotePrefix="1" applyNumberFormat="1" applyFont="1" applyFill="1" applyBorder="1" applyAlignment="1"/>
    <xf numFmtId="3" fontId="16" fillId="5" borderId="25" xfId="0" applyNumberFormat="1" applyFont="1" applyFill="1" applyBorder="1"/>
    <xf numFmtId="3" fontId="16" fillId="5" borderId="27" xfId="0" applyNumberFormat="1" applyFont="1" applyFill="1" applyBorder="1"/>
    <xf numFmtId="3" fontId="16" fillId="5" borderId="26" xfId="0" applyNumberFormat="1" applyFont="1" applyFill="1" applyBorder="1"/>
    <xf numFmtId="2" fontId="16" fillId="5" borderId="26" xfId="2" applyNumberFormat="1" applyFont="1" applyFill="1" applyBorder="1"/>
    <xf numFmtId="164" fontId="16" fillId="5" borderId="25" xfId="0" applyNumberFormat="1" applyFont="1" applyFill="1" applyBorder="1"/>
    <xf numFmtId="164" fontId="16" fillId="5" borderId="27" xfId="0" applyNumberFormat="1" applyFont="1" applyFill="1" applyBorder="1"/>
    <xf numFmtId="2" fontId="16" fillId="5" borderId="26" xfId="0" applyNumberFormat="1" applyFont="1" applyFill="1" applyBorder="1"/>
    <xf numFmtId="172" fontId="13" fillId="8" borderId="25" xfId="3" quotePrefix="1" applyNumberFormat="1" applyFont="1" applyFill="1" applyBorder="1" applyAlignment="1"/>
    <xf numFmtId="0" fontId="13" fillId="8" borderId="26" xfId="3" quotePrefix="1" applyNumberFormat="1" applyFont="1" applyFill="1" applyBorder="1" applyAlignment="1"/>
    <xf numFmtId="173" fontId="15" fillId="6" borderId="25" xfId="4" quotePrefix="1" applyNumberFormat="1" applyFont="1" applyBorder="1" applyAlignment="1"/>
    <xf numFmtId="0" fontId="15" fillId="6" borderId="26" xfId="4" quotePrefix="1" applyNumberFormat="1" applyFont="1" applyFill="1" applyBorder="1" applyAlignment="1"/>
    <xf numFmtId="171" fontId="15" fillId="3" borderId="25" xfId="3" quotePrefix="1" applyNumberFormat="1" applyFont="1" applyBorder="1" applyAlignment="1"/>
    <xf numFmtId="0" fontId="13" fillId="7" borderId="26" xfId="4" quotePrefix="1" applyNumberFormat="1" applyFont="1" applyFill="1" applyBorder="1" applyAlignment="1"/>
    <xf numFmtId="172" fontId="15" fillId="4" borderId="25" xfId="3" quotePrefix="1" applyNumberFormat="1" applyFont="1" applyFill="1" applyBorder="1" applyAlignment="1"/>
    <xf numFmtId="173" fontId="15" fillId="6" borderId="25" xfId="4" quotePrefix="1" applyNumberFormat="1" applyFont="1" applyFill="1" applyBorder="1" applyAlignment="1"/>
    <xf numFmtId="169" fontId="13" fillId="8" borderId="25" xfId="3" quotePrefix="1" applyNumberFormat="1" applyFont="1" applyFill="1" applyBorder="1" applyAlignment="1"/>
    <xf numFmtId="170" fontId="15" fillId="7" borderId="25" xfId="4" quotePrefix="1" applyNumberFormat="1" applyFont="1" applyFill="1" applyBorder="1" applyAlignment="1"/>
    <xf numFmtId="0" fontId="15" fillId="7" borderId="26" xfId="4" quotePrefix="1" applyNumberFormat="1" applyFont="1" applyFill="1" applyBorder="1" applyAlignment="1"/>
    <xf numFmtId="3" fontId="16" fillId="2" borderId="25" xfId="0" applyNumberFormat="1" applyFont="1" applyFill="1" applyBorder="1"/>
    <xf numFmtId="3" fontId="16" fillId="2" borderId="27" xfId="0" applyNumberFormat="1" applyFont="1" applyFill="1" applyBorder="1"/>
    <xf numFmtId="3" fontId="16" fillId="2" borderId="26" xfId="0" applyNumberFormat="1" applyFont="1" applyFill="1" applyBorder="1"/>
    <xf numFmtId="2" fontId="16" fillId="2" borderId="26" xfId="2" applyNumberFormat="1" applyFont="1" applyFill="1" applyBorder="1"/>
    <xf numFmtId="164" fontId="16" fillId="2" borderId="25" xfId="0" applyNumberFormat="1" applyFont="1" applyFill="1" applyBorder="1"/>
    <xf numFmtId="164" fontId="16" fillId="2" borderId="27" xfId="0" applyNumberFormat="1" applyFont="1" applyFill="1" applyBorder="1"/>
    <xf numFmtId="2" fontId="16" fillId="2" borderId="26" xfId="0" applyNumberFormat="1" applyFont="1" applyFill="1" applyBorder="1"/>
    <xf numFmtId="174" fontId="15" fillId="6" borderId="25" xfId="4" quotePrefix="1" applyNumberFormat="1" applyFont="1" applyFill="1" applyBorder="1" applyAlignment="1"/>
    <xf numFmtId="167" fontId="13" fillId="9" borderId="25" xfId="3" quotePrefix="1" applyNumberFormat="1" applyFont="1" applyFill="1" applyBorder="1" applyAlignment="1"/>
    <xf numFmtId="0" fontId="13" fillId="9" borderId="26" xfId="3" quotePrefix="1" applyNumberFormat="1" applyFont="1" applyFill="1" applyBorder="1" applyAlignment="1"/>
    <xf numFmtId="3" fontId="14" fillId="10" borderId="25" xfId="0" applyNumberFormat="1" applyFont="1" applyFill="1" applyBorder="1"/>
    <xf numFmtId="3" fontId="14" fillId="10" borderId="27" xfId="0" applyNumberFormat="1" applyFont="1" applyFill="1" applyBorder="1"/>
    <xf numFmtId="3" fontId="14" fillId="10" borderId="26" xfId="0" applyNumberFormat="1" applyFont="1" applyFill="1" applyBorder="1"/>
    <xf numFmtId="2" fontId="14" fillId="10" borderId="26" xfId="2" applyNumberFormat="1" applyFont="1" applyFill="1" applyBorder="1"/>
    <xf numFmtId="164" fontId="14" fillId="10" borderId="25" xfId="0" applyNumberFormat="1" applyFont="1" applyFill="1" applyBorder="1"/>
    <xf numFmtId="164" fontId="14" fillId="10" borderId="27" xfId="0" applyNumberFormat="1" applyFont="1" applyFill="1" applyBorder="1"/>
    <xf numFmtId="2" fontId="14" fillId="10" borderId="26" xfId="0" applyNumberFormat="1" applyFont="1" applyFill="1" applyBorder="1"/>
    <xf numFmtId="168" fontId="13" fillId="7" borderId="25" xfId="4" quotePrefix="1" applyNumberFormat="1" applyFont="1" applyFill="1" applyBorder="1" applyAlignment="1"/>
    <xf numFmtId="172" fontId="15" fillId="8" borderId="25" xfId="3" quotePrefix="1" applyNumberFormat="1" applyFont="1" applyFill="1" applyBorder="1" applyAlignment="1"/>
    <xf numFmtId="0" fontId="15" fillId="8" borderId="26" xfId="3" quotePrefix="1" applyNumberFormat="1" applyFont="1" applyFill="1" applyBorder="1" applyAlignment="1"/>
    <xf numFmtId="169" fontId="17" fillId="8" borderId="25" xfId="3" quotePrefix="1" applyNumberFormat="1" applyFont="1" applyFill="1" applyBorder="1" applyAlignment="1"/>
    <xf numFmtId="0" fontId="17" fillId="2" borderId="26" xfId="0" applyFont="1" applyFill="1" applyBorder="1" applyAlignment="1">
      <alignment vertical="center"/>
    </xf>
    <xf numFmtId="3" fontId="18" fillId="2" borderId="25" xfId="0" applyNumberFormat="1" applyFont="1" applyFill="1" applyBorder="1"/>
    <xf numFmtId="3" fontId="18" fillId="2" borderId="27" xfId="0" applyNumberFormat="1" applyFont="1" applyFill="1" applyBorder="1"/>
    <xf numFmtId="3" fontId="18" fillId="2" borderId="26" xfId="0" applyNumberFormat="1" applyFont="1" applyFill="1" applyBorder="1"/>
    <xf numFmtId="2" fontId="18" fillId="2" borderId="26" xfId="2" applyNumberFormat="1" applyFont="1" applyFill="1" applyBorder="1"/>
    <xf numFmtId="164" fontId="18" fillId="2" borderId="25" xfId="0" applyNumberFormat="1" applyFont="1" applyFill="1" applyBorder="1"/>
    <xf numFmtId="164" fontId="18" fillId="2" borderId="27" xfId="0" applyNumberFormat="1" applyFont="1" applyFill="1" applyBorder="1"/>
    <xf numFmtId="2" fontId="18" fillId="2" borderId="26" xfId="0" applyNumberFormat="1" applyFont="1" applyFill="1" applyBorder="1"/>
    <xf numFmtId="0" fontId="19" fillId="2" borderId="0" xfId="0" applyFont="1" applyFill="1"/>
    <xf numFmtId="0" fontId="19" fillId="0" borderId="0" xfId="0" applyFont="1"/>
    <xf numFmtId="172" fontId="15" fillId="5" borderId="25" xfId="3" quotePrefix="1" applyNumberFormat="1" applyFont="1" applyFill="1" applyBorder="1" applyAlignment="1"/>
    <xf numFmtId="0" fontId="15" fillId="5" borderId="26" xfId="0" applyFont="1" applyFill="1" applyBorder="1" applyAlignment="1">
      <alignment vertical="center"/>
    </xf>
    <xf numFmtId="3" fontId="18" fillId="0" borderId="25" xfId="0" applyNumberFormat="1" applyFont="1" applyFill="1" applyBorder="1"/>
    <xf numFmtId="3" fontId="18" fillId="0" borderId="27" xfId="0" applyNumberFormat="1" applyFont="1" applyFill="1" applyBorder="1"/>
    <xf numFmtId="3" fontId="18" fillId="0" borderId="26" xfId="0" applyNumberFormat="1" applyFont="1" applyFill="1" applyBorder="1"/>
    <xf numFmtId="2" fontId="18" fillId="0" borderId="26" xfId="2" applyNumberFormat="1" applyFont="1" applyFill="1" applyBorder="1"/>
    <xf numFmtId="164" fontId="18" fillId="0" borderId="25" xfId="0" applyNumberFormat="1" applyFont="1" applyFill="1" applyBorder="1"/>
    <xf numFmtId="164" fontId="18" fillId="0" borderId="27" xfId="0" applyNumberFormat="1" applyFont="1" applyFill="1" applyBorder="1"/>
    <xf numFmtId="2" fontId="18" fillId="0" borderId="26" xfId="0" applyNumberFormat="1" applyFont="1" applyFill="1" applyBorder="1"/>
    <xf numFmtId="0" fontId="0" fillId="0" borderId="0" xfId="0" applyFont="1"/>
    <xf numFmtId="3" fontId="0" fillId="0" borderId="0" xfId="0" applyNumberFormat="1" applyFont="1"/>
    <xf numFmtId="3" fontId="2" fillId="11" borderId="0" xfId="0" applyNumberFormat="1" applyFont="1" applyFill="1"/>
    <xf numFmtId="0" fontId="15" fillId="2" borderId="26" xfId="0" applyFont="1" applyFill="1" applyBorder="1" applyAlignment="1">
      <alignment vertical="center"/>
    </xf>
    <xf numFmtId="175" fontId="15" fillId="6" borderId="25" xfId="4" quotePrefix="1" applyNumberFormat="1" applyFont="1" applyFill="1" applyBorder="1" applyAlignment="1"/>
    <xf numFmtId="175" fontId="15" fillId="7" borderId="25" xfId="4" quotePrefix="1" applyNumberFormat="1" applyFont="1" applyFill="1" applyBorder="1" applyAlignment="1"/>
    <xf numFmtId="176" fontId="15" fillId="8" borderId="25" xfId="3" quotePrefix="1" applyNumberFormat="1" applyFont="1" applyFill="1" applyBorder="1" applyAlignment="1"/>
    <xf numFmtId="177" fontId="15" fillId="6" borderId="25" xfId="4" quotePrefix="1" applyNumberFormat="1" applyFont="1" applyFill="1" applyBorder="1" applyAlignment="1"/>
    <xf numFmtId="173" fontId="15" fillId="7" borderId="25" xfId="4" quotePrefix="1" applyNumberFormat="1" applyFont="1" applyFill="1" applyBorder="1" applyAlignment="1"/>
    <xf numFmtId="172" fontId="17" fillId="8" borderId="25" xfId="3" quotePrefix="1" applyNumberFormat="1" applyFont="1" applyFill="1" applyBorder="1" applyAlignment="1"/>
    <xf numFmtId="0" fontId="17" fillId="8" borderId="26" xfId="3" quotePrefix="1" applyNumberFormat="1" applyFont="1" applyFill="1" applyBorder="1" applyAlignment="1"/>
    <xf numFmtId="167" fontId="13" fillId="8" borderId="25" xfId="3" quotePrefix="1" applyNumberFormat="1" applyFont="1" applyFill="1" applyBorder="1" applyAlignment="1"/>
    <xf numFmtId="168" fontId="15" fillId="7" borderId="25" xfId="4" quotePrefix="1" applyNumberFormat="1" applyFont="1" applyFill="1" applyBorder="1" applyAlignment="1"/>
    <xf numFmtId="178" fontId="15" fillId="4" borderId="25" xfId="3" quotePrefix="1" applyNumberFormat="1" applyFont="1" applyFill="1" applyBorder="1" applyAlignment="1"/>
    <xf numFmtId="168" fontId="17" fillId="7" borderId="25" xfId="4" quotePrefix="1" applyNumberFormat="1" applyFont="1" applyFill="1" applyBorder="1" applyAlignment="1"/>
    <xf numFmtId="0" fontId="17" fillId="7" borderId="26" xfId="4" quotePrefix="1" applyNumberFormat="1" applyFont="1" applyFill="1" applyBorder="1" applyAlignment="1"/>
    <xf numFmtId="179" fontId="15" fillId="8" borderId="25" xfId="3" quotePrefix="1" applyNumberFormat="1" applyFont="1" applyFill="1" applyBorder="1" applyAlignment="1"/>
    <xf numFmtId="174" fontId="15" fillId="7" borderId="28" xfId="4" quotePrefix="1" applyNumberFormat="1" applyFont="1" applyFill="1" applyBorder="1" applyAlignment="1"/>
    <xf numFmtId="0" fontId="15" fillId="6" borderId="29" xfId="4" quotePrefix="1" applyNumberFormat="1" applyFont="1" applyFill="1" applyBorder="1" applyAlignment="1"/>
    <xf numFmtId="3" fontId="16" fillId="5" borderId="28" xfId="0" applyNumberFormat="1" applyFont="1" applyFill="1" applyBorder="1"/>
    <xf numFmtId="3" fontId="16" fillId="2" borderId="30" xfId="0" applyNumberFormat="1" applyFont="1" applyFill="1" applyBorder="1"/>
    <xf numFmtId="3" fontId="16" fillId="2" borderId="29" xfId="0" applyNumberFormat="1" applyFont="1" applyFill="1" applyBorder="1"/>
    <xf numFmtId="3" fontId="16" fillId="2" borderId="28" xfId="0" applyNumberFormat="1" applyFont="1" applyFill="1" applyBorder="1"/>
    <xf numFmtId="2" fontId="16" fillId="2" borderId="29" xfId="2" applyNumberFormat="1" applyFont="1" applyFill="1" applyBorder="1"/>
    <xf numFmtId="164" fontId="16" fillId="2" borderId="28" xfId="0" applyNumberFormat="1" applyFont="1" applyFill="1" applyBorder="1"/>
    <xf numFmtId="164" fontId="16" fillId="2" borderId="30" xfId="0" applyNumberFormat="1" applyFont="1" applyFill="1" applyBorder="1"/>
    <xf numFmtId="2" fontId="16" fillId="2" borderId="29" xfId="0" applyNumberFormat="1" applyFont="1" applyFill="1" applyBorder="1"/>
    <xf numFmtId="166" fontId="13" fillId="7" borderId="31" xfId="4" quotePrefix="1" applyNumberFormat="1" applyFont="1" applyFill="1" applyBorder="1" applyAlignment="1"/>
    <xf numFmtId="0" fontId="13" fillId="7" borderId="32" xfId="4" quotePrefix="1" applyNumberFormat="1" applyFont="1" applyFill="1" applyBorder="1" applyAlignment="1"/>
    <xf numFmtId="3" fontId="14" fillId="2" borderId="31" xfId="0" applyNumberFormat="1" applyFont="1" applyFill="1" applyBorder="1"/>
    <xf numFmtId="3" fontId="14" fillId="2" borderId="33" xfId="0" applyNumberFormat="1" applyFont="1" applyFill="1" applyBorder="1"/>
    <xf numFmtId="3" fontId="14" fillId="2" borderId="32" xfId="0" applyNumberFormat="1" applyFont="1" applyFill="1" applyBorder="1"/>
    <xf numFmtId="2" fontId="14" fillId="2" borderId="32" xfId="2" applyNumberFormat="1" applyFont="1" applyFill="1" applyBorder="1"/>
    <xf numFmtId="164" fontId="14" fillId="2" borderId="31" xfId="0" applyNumberFormat="1" applyFont="1" applyFill="1" applyBorder="1"/>
    <xf numFmtId="164" fontId="14" fillId="2" borderId="33" xfId="0" applyNumberFormat="1" applyFont="1" applyFill="1" applyBorder="1"/>
    <xf numFmtId="168" fontId="13" fillId="6" borderId="25" xfId="4" quotePrefix="1" applyNumberFormat="1" applyFont="1" applyFill="1" applyBorder="1" applyAlignment="1"/>
    <xf numFmtId="0" fontId="13" fillId="6" borderId="26" xfId="4" quotePrefix="1" applyNumberFormat="1" applyFont="1" applyFill="1" applyBorder="1" applyAlignment="1"/>
    <xf numFmtId="3" fontId="14" fillId="5" borderId="25" xfId="0" applyNumberFormat="1" applyFont="1" applyFill="1" applyBorder="1"/>
    <xf numFmtId="3" fontId="14" fillId="5" borderId="27" xfId="0" applyNumberFormat="1" applyFont="1" applyFill="1" applyBorder="1"/>
    <xf numFmtId="3" fontId="14" fillId="5" borderId="26" xfId="0" applyNumberFormat="1" applyFont="1" applyFill="1" applyBorder="1"/>
    <xf numFmtId="2" fontId="14" fillId="5" borderId="26" xfId="2" applyNumberFormat="1" applyFont="1" applyFill="1" applyBorder="1"/>
    <xf numFmtId="164" fontId="14" fillId="5" borderId="25" xfId="0" applyNumberFormat="1" applyFont="1" applyFill="1" applyBorder="1"/>
    <xf numFmtId="164" fontId="14" fillId="5" borderId="27" xfId="0" applyNumberFormat="1" applyFont="1" applyFill="1" applyBorder="1"/>
    <xf numFmtId="2" fontId="14" fillId="5" borderId="26" xfId="0" applyNumberFormat="1" applyFont="1" applyFill="1" applyBorder="1"/>
    <xf numFmtId="171" fontId="15" fillId="8" borderId="25" xfId="3" quotePrefix="1" applyNumberFormat="1" applyFont="1" applyFill="1" applyBorder="1" applyAlignment="1"/>
    <xf numFmtId="171" fontId="15" fillId="8" borderId="28" xfId="3" quotePrefix="1" applyNumberFormat="1" applyFont="1" applyFill="1" applyBorder="1" applyAlignment="1"/>
    <xf numFmtId="0" fontId="15" fillId="8" borderId="29" xfId="3" quotePrefix="1" applyNumberFormat="1" applyFont="1" applyFill="1" applyBorder="1" applyAlignment="1"/>
    <xf numFmtId="0" fontId="20" fillId="0" borderId="0" xfId="0" applyFont="1" applyAlignment="1"/>
    <xf numFmtId="171" fontId="21" fillId="4" borderId="2" xfId="3" applyNumberFormat="1" applyFont="1" applyFill="1" applyBorder="1" applyAlignment="1"/>
    <xf numFmtId="171" fontId="21" fillId="4" borderId="2" xfId="3" applyNumberFormat="1" applyFont="1" applyFill="1" applyBorder="1" applyAlignment="1">
      <alignment horizontal="right"/>
    </xf>
    <xf numFmtId="0" fontId="22" fillId="0" borderId="0" xfId="0" applyFont="1" applyBorder="1" applyAlignment="1">
      <alignment horizontal="left"/>
    </xf>
    <xf numFmtId="171" fontId="21" fillId="4" borderId="0" xfId="3" applyNumberFormat="1" applyFont="1" applyFill="1" applyBorder="1" applyAlignment="1">
      <alignment horizontal="left"/>
    </xf>
    <xf numFmtId="3" fontId="4" fillId="0" borderId="0" xfId="0" applyNumberFormat="1" applyFont="1"/>
    <xf numFmtId="0" fontId="0" fillId="0" borderId="0" xfId="0" applyAlignment="1"/>
    <xf numFmtId="0" fontId="5" fillId="0" borderId="0" xfId="0" applyFont="1"/>
    <xf numFmtId="0" fontId="23" fillId="0" borderId="0" xfId="0" applyFont="1" applyAlignment="1">
      <alignment horizontal="center"/>
    </xf>
  </cellXfs>
  <cellStyles count="5">
    <cellStyle name="Millares [0]" xfId="1" builtinId="6"/>
    <cellStyle name="Normal" xfId="0" builtinId="0"/>
    <cellStyle name="Porcentaje" xfId="2" builtinId="5"/>
    <cellStyle name="SAPHierarchyCell" xfId="3" xr:uid="{0BF131CB-AF0E-4685-9287-08313BA73A5B}"/>
    <cellStyle name="SAPHierarchyOddCell" xfId="4" xr:uid="{25E65D2D-3848-4950-86E4-AB34BF4744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85725</xdr:rowOff>
    </xdr:from>
    <xdr:to>
      <xdr:col>2</xdr:col>
      <xdr:colOff>409575</xdr:colOff>
      <xdr:row>3</xdr:row>
      <xdr:rowOff>95250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3099292B-99B7-45FD-8A40-E39D72F0D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5725"/>
          <a:ext cx="2819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945460</xdr:colOff>
      <xdr:row>230</xdr:row>
      <xdr:rowOff>172278</xdr:rowOff>
    </xdr:from>
    <xdr:to>
      <xdr:col>12</xdr:col>
      <xdr:colOff>1020032</xdr:colOff>
      <xdr:row>230</xdr:row>
      <xdr:rowOff>172279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81D9B71-8F13-4232-B0E8-F0AE66E9B78D}"/>
            </a:ext>
          </a:extLst>
        </xdr:cNvPr>
        <xdr:cNvCxnSpPr/>
      </xdr:nvCxnSpPr>
      <xdr:spPr>
        <a:xfrm flipV="1">
          <a:off x="14337610" y="44473053"/>
          <a:ext cx="2874922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754960</xdr:colOff>
      <xdr:row>231</xdr:row>
      <xdr:rowOff>6626</xdr:rowOff>
    </xdr:from>
    <xdr:to>
      <xdr:col>2</xdr:col>
      <xdr:colOff>3629053</xdr:colOff>
      <xdr:row>231</xdr:row>
      <xdr:rowOff>6627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B0F4D54-4537-4AE8-9211-9E68FD6E62CA}"/>
            </a:ext>
          </a:extLst>
        </xdr:cNvPr>
        <xdr:cNvCxnSpPr/>
      </xdr:nvCxnSpPr>
      <xdr:spPr>
        <a:xfrm flipV="1">
          <a:off x="3869635" y="44497901"/>
          <a:ext cx="2874093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9\Gestion%20Financiera\GESTI&#211;N%20PRESUPUESTAL\PRESUPUESTO%20IDPAC%202022\EJECUCIONES%20PRESUPUESTALES\09%20SEPTIEMBRE\EJECUCI&#211;N%20DE%20GASTOS%20E%20INVERSIONES%20A%2030%20SEPT.%202022%20IDP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sept"/>
      <sheetName val="Plano GastosJera"/>
      <sheetName val="Plano2"/>
      <sheetName val="BORRADOR TLDO"/>
      <sheetName val="Hoja1"/>
      <sheetName val="Hoja2"/>
    </sheetNames>
    <sheetDataSet>
      <sheetData sheetId="0"/>
      <sheetData sheetId="1">
        <row r="2">
          <cell r="B2">
            <v>39625774000</v>
          </cell>
          <cell r="C2">
            <v>0</v>
          </cell>
          <cell r="D2">
            <v>74445633</v>
          </cell>
          <cell r="E2">
            <v>39700219633</v>
          </cell>
          <cell r="F2">
            <v>0</v>
          </cell>
          <cell r="G2">
            <v>39700219633</v>
          </cell>
          <cell r="K2">
            <v>2194202647</v>
          </cell>
          <cell r="L2">
            <v>32311849123</v>
          </cell>
          <cell r="O2">
            <v>3042868114</v>
          </cell>
          <cell r="P2">
            <v>23152306261</v>
          </cell>
        </row>
        <row r="4">
          <cell r="B4">
            <v>16095123000</v>
          </cell>
          <cell r="C4">
            <v>0</v>
          </cell>
          <cell r="D4">
            <v>0</v>
          </cell>
          <cell r="E4">
            <v>16095123000</v>
          </cell>
          <cell r="F4">
            <v>0</v>
          </cell>
          <cell r="G4">
            <v>16095123000</v>
          </cell>
          <cell r="K4">
            <v>1032493538</v>
          </cell>
          <cell r="L4">
            <v>11064209393</v>
          </cell>
          <cell r="O4">
            <v>1231701060</v>
          </cell>
          <cell r="P4">
            <v>9632072924</v>
          </cell>
        </row>
        <row r="5">
          <cell r="B5">
            <v>1030000</v>
          </cell>
          <cell r="C5">
            <v>0</v>
          </cell>
          <cell r="D5">
            <v>0</v>
          </cell>
          <cell r="E5">
            <v>1030000</v>
          </cell>
          <cell r="F5">
            <v>0</v>
          </cell>
          <cell r="G5">
            <v>1030000</v>
          </cell>
          <cell r="K5">
            <v>0</v>
          </cell>
          <cell r="L5">
            <v>670000</v>
          </cell>
          <cell r="O5">
            <v>0</v>
          </cell>
          <cell r="P5">
            <v>670000</v>
          </cell>
        </row>
        <row r="7">
          <cell r="B7">
            <v>12669000</v>
          </cell>
          <cell r="C7">
            <v>0</v>
          </cell>
          <cell r="D7">
            <v>0</v>
          </cell>
          <cell r="E7">
            <v>12669000</v>
          </cell>
          <cell r="F7">
            <v>0</v>
          </cell>
          <cell r="G7">
            <v>12669000</v>
          </cell>
          <cell r="K7">
            <v>0</v>
          </cell>
          <cell r="L7">
            <v>0</v>
          </cell>
          <cell r="O7">
            <v>0</v>
          </cell>
          <cell r="P7">
            <v>0</v>
          </cell>
        </row>
        <row r="9">
          <cell r="B9">
            <v>4823523000</v>
          </cell>
          <cell r="C9">
            <v>0</v>
          </cell>
          <cell r="D9">
            <v>0</v>
          </cell>
          <cell r="E9">
            <v>4823523000</v>
          </cell>
          <cell r="F9">
            <v>0</v>
          </cell>
          <cell r="G9">
            <v>4823523000</v>
          </cell>
          <cell r="K9">
            <v>417743565</v>
          </cell>
          <cell r="L9">
            <v>3626656188</v>
          </cell>
          <cell r="O9">
            <v>417743565</v>
          </cell>
          <cell r="P9">
            <v>3626656188</v>
          </cell>
        </row>
        <row r="11">
          <cell r="B11">
            <v>258169000</v>
          </cell>
          <cell r="C11">
            <v>0</v>
          </cell>
          <cell r="D11">
            <v>0</v>
          </cell>
          <cell r="E11">
            <v>258169000</v>
          </cell>
          <cell r="F11">
            <v>0</v>
          </cell>
          <cell r="G11">
            <v>258169000</v>
          </cell>
          <cell r="K11">
            <v>19109368</v>
          </cell>
          <cell r="L11">
            <v>128583037</v>
          </cell>
          <cell r="O11">
            <v>19109368</v>
          </cell>
          <cell r="P11">
            <v>128583037</v>
          </cell>
        </row>
        <row r="13">
          <cell r="B13">
            <v>501450000</v>
          </cell>
          <cell r="C13">
            <v>0</v>
          </cell>
          <cell r="D13">
            <v>0</v>
          </cell>
          <cell r="E13">
            <v>501450000</v>
          </cell>
          <cell r="F13">
            <v>0</v>
          </cell>
          <cell r="G13">
            <v>501450000</v>
          </cell>
          <cell r="K13">
            <v>40920660</v>
          </cell>
          <cell r="L13">
            <v>361602176</v>
          </cell>
          <cell r="O13">
            <v>40920660</v>
          </cell>
          <cell r="P13">
            <v>361602176</v>
          </cell>
        </row>
        <row r="15">
          <cell r="B15">
            <v>3324000</v>
          </cell>
          <cell r="C15">
            <v>0</v>
          </cell>
          <cell r="D15">
            <v>0</v>
          </cell>
          <cell r="E15">
            <v>3324000</v>
          </cell>
          <cell r="F15">
            <v>0</v>
          </cell>
          <cell r="G15">
            <v>3324000</v>
          </cell>
          <cell r="K15">
            <v>278871</v>
          </cell>
          <cell r="L15">
            <v>2519540</v>
          </cell>
          <cell r="O15">
            <v>278871</v>
          </cell>
          <cell r="P15">
            <v>2519540</v>
          </cell>
        </row>
        <row r="17">
          <cell r="B17">
            <v>5352000</v>
          </cell>
          <cell r="C17">
            <v>0</v>
          </cell>
          <cell r="D17">
            <v>0</v>
          </cell>
          <cell r="E17">
            <v>5352000</v>
          </cell>
          <cell r="F17">
            <v>0</v>
          </cell>
          <cell r="G17">
            <v>5352000</v>
          </cell>
          <cell r="K17">
            <v>449159</v>
          </cell>
          <cell r="L17">
            <v>4058057</v>
          </cell>
          <cell r="O17">
            <v>449159</v>
          </cell>
          <cell r="P17">
            <v>4058057</v>
          </cell>
        </row>
        <row r="19">
          <cell r="B19">
            <v>161203000</v>
          </cell>
          <cell r="C19">
            <v>0</v>
          </cell>
          <cell r="D19">
            <v>0</v>
          </cell>
          <cell r="E19">
            <v>161203000</v>
          </cell>
          <cell r="F19">
            <v>0</v>
          </cell>
          <cell r="G19">
            <v>161203000</v>
          </cell>
          <cell r="K19">
            <v>19433015</v>
          </cell>
          <cell r="L19">
            <v>130318289</v>
          </cell>
          <cell r="O19">
            <v>19433015</v>
          </cell>
          <cell r="P19">
            <v>130318289</v>
          </cell>
        </row>
        <row r="21">
          <cell r="B21">
            <v>694931000</v>
          </cell>
          <cell r="C21">
            <v>0</v>
          </cell>
          <cell r="D21">
            <v>0</v>
          </cell>
          <cell r="E21">
            <v>694931000</v>
          </cell>
          <cell r="F21">
            <v>0</v>
          </cell>
          <cell r="G21">
            <v>694931000</v>
          </cell>
          <cell r="K21">
            <v>24884163</v>
          </cell>
          <cell r="L21">
            <v>26888313</v>
          </cell>
          <cell r="O21">
            <v>24884163</v>
          </cell>
          <cell r="P21">
            <v>26888313</v>
          </cell>
        </row>
        <row r="23">
          <cell r="B23">
            <v>333304000</v>
          </cell>
          <cell r="C23">
            <v>0</v>
          </cell>
          <cell r="D23">
            <v>0</v>
          </cell>
          <cell r="E23">
            <v>333304000</v>
          </cell>
          <cell r="F23">
            <v>0</v>
          </cell>
          <cell r="G23">
            <v>333304000</v>
          </cell>
          <cell r="K23">
            <v>38602597</v>
          </cell>
          <cell r="L23">
            <v>218449967</v>
          </cell>
          <cell r="O23">
            <v>38602597</v>
          </cell>
          <cell r="P23">
            <v>218449967</v>
          </cell>
        </row>
        <row r="25">
          <cell r="B25">
            <v>1548209000</v>
          </cell>
          <cell r="C25">
            <v>0</v>
          </cell>
          <cell r="D25">
            <v>-22871000</v>
          </cell>
          <cell r="E25">
            <v>1525338000</v>
          </cell>
          <cell r="F25">
            <v>0</v>
          </cell>
          <cell r="G25">
            <v>1525338000</v>
          </cell>
          <cell r="K25">
            <v>119256121</v>
          </cell>
          <cell r="L25">
            <v>1061499911</v>
          </cell>
          <cell r="O25">
            <v>119256121</v>
          </cell>
          <cell r="P25">
            <v>1061499911</v>
          </cell>
        </row>
        <row r="27">
          <cell r="B27">
            <v>791049000</v>
          </cell>
          <cell r="C27">
            <v>0</v>
          </cell>
          <cell r="D27">
            <v>0</v>
          </cell>
          <cell r="E27">
            <v>791049000</v>
          </cell>
          <cell r="F27">
            <v>0</v>
          </cell>
          <cell r="G27">
            <v>791049000</v>
          </cell>
          <cell r="K27">
            <v>0</v>
          </cell>
          <cell r="L27">
            <v>727446363</v>
          </cell>
          <cell r="O27">
            <v>0</v>
          </cell>
          <cell r="P27">
            <v>727446363</v>
          </cell>
        </row>
        <row r="29">
          <cell r="B29">
            <v>165025000</v>
          </cell>
          <cell r="C29">
            <v>0</v>
          </cell>
          <cell r="D29">
            <v>0</v>
          </cell>
          <cell r="E29">
            <v>165025000</v>
          </cell>
          <cell r="F29">
            <v>0</v>
          </cell>
          <cell r="G29">
            <v>165025000</v>
          </cell>
          <cell r="K29">
            <v>11622300</v>
          </cell>
          <cell r="L29">
            <v>100452191</v>
          </cell>
          <cell r="O29">
            <v>11622300</v>
          </cell>
          <cell r="P29">
            <v>100452191</v>
          </cell>
        </row>
        <row r="31">
          <cell r="B31">
            <v>559248000</v>
          </cell>
          <cell r="C31">
            <v>0</v>
          </cell>
          <cell r="D31">
            <v>0</v>
          </cell>
          <cell r="E31">
            <v>559248000</v>
          </cell>
          <cell r="F31">
            <v>0</v>
          </cell>
          <cell r="G31">
            <v>559248000</v>
          </cell>
          <cell r="K31">
            <v>47670750</v>
          </cell>
          <cell r="L31">
            <v>416375700</v>
          </cell>
          <cell r="O31">
            <v>95837325</v>
          </cell>
          <cell r="P31">
            <v>416375700</v>
          </cell>
        </row>
        <row r="33">
          <cell r="B33">
            <v>336437000</v>
          </cell>
          <cell r="C33">
            <v>0</v>
          </cell>
          <cell r="D33">
            <v>0</v>
          </cell>
          <cell r="E33">
            <v>336437000</v>
          </cell>
          <cell r="F33">
            <v>0</v>
          </cell>
          <cell r="G33">
            <v>336437000</v>
          </cell>
          <cell r="K33">
            <v>25031625</v>
          </cell>
          <cell r="L33">
            <v>229644225</v>
          </cell>
          <cell r="O33">
            <v>25132575</v>
          </cell>
          <cell r="P33">
            <v>204612600</v>
          </cell>
        </row>
        <row r="35">
          <cell r="B35">
            <v>3838000</v>
          </cell>
          <cell r="C35">
            <v>0</v>
          </cell>
          <cell r="D35">
            <v>15000000</v>
          </cell>
          <cell r="E35">
            <v>18838000</v>
          </cell>
          <cell r="F35">
            <v>0</v>
          </cell>
          <cell r="G35">
            <v>18838000</v>
          </cell>
          <cell r="K35">
            <v>1131248</v>
          </cell>
          <cell r="L35">
            <v>13232120</v>
          </cell>
          <cell r="O35">
            <v>1681232</v>
          </cell>
          <cell r="P35">
            <v>12100872</v>
          </cell>
        </row>
        <row r="37">
          <cell r="B37">
            <v>630614000</v>
          </cell>
          <cell r="C37">
            <v>0</v>
          </cell>
          <cell r="D37">
            <v>-15000000</v>
          </cell>
          <cell r="E37">
            <v>615614000</v>
          </cell>
          <cell r="F37">
            <v>0</v>
          </cell>
          <cell r="G37">
            <v>615614000</v>
          </cell>
          <cell r="K37">
            <v>50297581</v>
          </cell>
          <cell r="L37">
            <v>443780352</v>
          </cell>
          <cell r="O37">
            <v>50170318</v>
          </cell>
          <cell r="P37">
            <v>393482771</v>
          </cell>
        </row>
        <row r="39">
          <cell r="B39">
            <v>608440000</v>
          </cell>
          <cell r="C39">
            <v>0</v>
          </cell>
          <cell r="D39">
            <v>0</v>
          </cell>
          <cell r="E39">
            <v>608440000</v>
          </cell>
          <cell r="F39">
            <v>0</v>
          </cell>
          <cell r="G39">
            <v>608440000</v>
          </cell>
          <cell r="K39">
            <v>24721845</v>
          </cell>
          <cell r="L39">
            <v>36994312</v>
          </cell>
          <cell r="O39">
            <v>24721845</v>
          </cell>
          <cell r="P39">
            <v>36994312</v>
          </cell>
        </row>
        <row r="41">
          <cell r="B41">
            <v>258014000</v>
          </cell>
          <cell r="C41">
            <v>0</v>
          </cell>
          <cell r="D41">
            <v>0</v>
          </cell>
          <cell r="E41">
            <v>258014000</v>
          </cell>
          <cell r="F41">
            <v>0</v>
          </cell>
          <cell r="G41">
            <v>258014000</v>
          </cell>
          <cell r="K41">
            <v>5278855</v>
          </cell>
          <cell r="L41">
            <v>6290348</v>
          </cell>
          <cell r="O41">
            <v>5278855</v>
          </cell>
          <cell r="P41">
            <v>6290348</v>
          </cell>
        </row>
        <row r="43">
          <cell r="B43">
            <v>343678000</v>
          </cell>
          <cell r="C43">
            <v>0</v>
          </cell>
          <cell r="D43">
            <v>0</v>
          </cell>
          <cell r="E43">
            <v>343678000</v>
          </cell>
          <cell r="F43">
            <v>0</v>
          </cell>
          <cell r="G43">
            <v>343678000</v>
          </cell>
          <cell r="K43">
            <v>26321400</v>
          </cell>
          <cell r="L43">
            <v>258281500</v>
          </cell>
          <cell r="O43">
            <v>0</v>
          </cell>
          <cell r="P43">
            <v>231960100</v>
          </cell>
        </row>
        <row r="45">
          <cell r="B45">
            <v>38974000</v>
          </cell>
          <cell r="C45">
            <v>0</v>
          </cell>
          <cell r="D45">
            <v>0</v>
          </cell>
          <cell r="E45">
            <v>38974000</v>
          </cell>
          <cell r="F45">
            <v>0</v>
          </cell>
          <cell r="G45">
            <v>38974000</v>
          </cell>
          <cell r="K45">
            <v>2983400</v>
          </cell>
          <cell r="L45">
            <v>26244100</v>
          </cell>
          <cell r="O45">
            <v>2963500</v>
          </cell>
          <cell r="P45">
            <v>23260700</v>
          </cell>
        </row>
        <row r="47">
          <cell r="B47">
            <v>257759000</v>
          </cell>
          <cell r="C47">
            <v>0</v>
          </cell>
          <cell r="D47">
            <v>0</v>
          </cell>
          <cell r="E47">
            <v>257759000</v>
          </cell>
          <cell r="F47">
            <v>0</v>
          </cell>
          <cell r="G47">
            <v>257759000</v>
          </cell>
          <cell r="K47">
            <v>19742600</v>
          </cell>
          <cell r="L47">
            <v>193722900</v>
          </cell>
          <cell r="O47">
            <v>18590400</v>
          </cell>
          <cell r="P47">
            <v>173980300</v>
          </cell>
        </row>
        <row r="49">
          <cell r="B49">
            <v>171842000</v>
          </cell>
          <cell r="C49">
            <v>0</v>
          </cell>
          <cell r="D49">
            <v>0</v>
          </cell>
          <cell r="E49">
            <v>171842000</v>
          </cell>
          <cell r="F49">
            <v>0</v>
          </cell>
          <cell r="G49">
            <v>171842000</v>
          </cell>
          <cell r="K49">
            <v>13164400</v>
          </cell>
          <cell r="L49">
            <v>129168600</v>
          </cell>
          <cell r="O49">
            <v>12395900</v>
          </cell>
          <cell r="P49">
            <v>116004200</v>
          </cell>
        </row>
        <row r="51">
          <cell r="B51">
            <v>31000000</v>
          </cell>
          <cell r="C51">
            <v>0</v>
          </cell>
          <cell r="D51">
            <v>0</v>
          </cell>
          <cell r="E51">
            <v>31000000</v>
          </cell>
          <cell r="F51">
            <v>0</v>
          </cell>
          <cell r="G51">
            <v>31000000</v>
          </cell>
          <cell r="K51">
            <v>16325374</v>
          </cell>
          <cell r="L51">
            <v>21457569</v>
          </cell>
          <cell r="O51">
            <v>16325374</v>
          </cell>
          <cell r="P51">
            <v>21457569</v>
          </cell>
        </row>
        <row r="53">
          <cell r="B53">
            <v>26803000</v>
          </cell>
          <cell r="C53">
            <v>0</v>
          </cell>
          <cell r="D53">
            <v>0</v>
          </cell>
          <cell r="E53">
            <v>26803000</v>
          </cell>
          <cell r="F53">
            <v>0</v>
          </cell>
          <cell r="G53">
            <v>26803000</v>
          </cell>
          <cell r="K53">
            <v>3000860</v>
          </cell>
          <cell r="L53">
            <v>17071727</v>
          </cell>
          <cell r="O53">
            <v>3000860</v>
          </cell>
          <cell r="P53">
            <v>17071727</v>
          </cell>
        </row>
        <row r="55">
          <cell r="B55">
            <v>0</v>
          </cell>
          <cell r="C55">
            <v>0</v>
          </cell>
          <cell r="D55">
            <v>22500000</v>
          </cell>
          <cell r="E55">
            <v>22500000</v>
          </cell>
          <cell r="F55">
            <v>0</v>
          </cell>
          <cell r="G55">
            <v>22500000</v>
          </cell>
          <cell r="K55">
            <v>0</v>
          </cell>
          <cell r="L55">
            <v>12400000</v>
          </cell>
          <cell r="O55">
            <v>0</v>
          </cell>
          <cell r="P55">
            <v>12400000</v>
          </cell>
        </row>
        <row r="57">
          <cell r="B57">
            <v>198000</v>
          </cell>
          <cell r="C57">
            <v>0</v>
          </cell>
          <cell r="D57">
            <v>0</v>
          </cell>
          <cell r="E57">
            <v>198000</v>
          </cell>
          <cell r="F57">
            <v>0</v>
          </cell>
          <cell r="G57">
            <v>198000</v>
          </cell>
          <cell r="K57">
            <v>0</v>
          </cell>
          <cell r="L57">
            <v>0</v>
          </cell>
          <cell r="O57">
            <v>0</v>
          </cell>
          <cell r="P57">
            <v>0</v>
          </cell>
        </row>
        <row r="59">
          <cell r="B59">
            <v>2865000</v>
          </cell>
          <cell r="C59">
            <v>0</v>
          </cell>
          <cell r="D59">
            <v>0</v>
          </cell>
          <cell r="E59">
            <v>2865000</v>
          </cell>
          <cell r="F59">
            <v>0</v>
          </cell>
          <cell r="G59">
            <v>2865000</v>
          </cell>
          <cell r="K59">
            <v>0</v>
          </cell>
          <cell r="L59">
            <v>0</v>
          </cell>
          <cell r="O59">
            <v>0</v>
          </cell>
          <cell r="P59">
            <v>0</v>
          </cell>
        </row>
        <row r="61">
          <cell r="B61">
            <v>3318000</v>
          </cell>
          <cell r="C61">
            <v>0</v>
          </cell>
          <cell r="D61">
            <v>0</v>
          </cell>
          <cell r="E61">
            <v>3318000</v>
          </cell>
          <cell r="F61">
            <v>0</v>
          </cell>
          <cell r="G61">
            <v>3318000</v>
          </cell>
          <cell r="K61">
            <v>0</v>
          </cell>
          <cell r="L61">
            <v>3318000</v>
          </cell>
          <cell r="O61">
            <v>0</v>
          </cell>
          <cell r="P61">
            <v>0</v>
          </cell>
        </row>
        <row r="63">
          <cell r="B63">
            <v>285000</v>
          </cell>
          <cell r="C63">
            <v>0</v>
          </cell>
          <cell r="D63">
            <v>0</v>
          </cell>
          <cell r="E63">
            <v>285000</v>
          </cell>
          <cell r="F63">
            <v>0</v>
          </cell>
          <cell r="G63">
            <v>285000</v>
          </cell>
          <cell r="K63">
            <v>0</v>
          </cell>
          <cell r="L63">
            <v>285000</v>
          </cell>
          <cell r="O63">
            <v>0</v>
          </cell>
          <cell r="P63">
            <v>0</v>
          </cell>
        </row>
        <row r="65">
          <cell r="B65">
            <v>5050000</v>
          </cell>
          <cell r="C65">
            <v>0</v>
          </cell>
          <cell r="D65">
            <v>0</v>
          </cell>
          <cell r="E65">
            <v>5050000</v>
          </cell>
          <cell r="F65">
            <v>0</v>
          </cell>
          <cell r="G65">
            <v>5050000</v>
          </cell>
          <cell r="K65">
            <v>0</v>
          </cell>
          <cell r="L65">
            <v>5050000</v>
          </cell>
          <cell r="O65">
            <v>0</v>
          </cell>
          <cell r="P65">
            <v>0</v>
          </cell>
        </row>
        <row r="67">
          <cell r="B67">
            <v>630000</v>
          </cell>
          <cell r="C67">
            <v>0</v>
          </cell>
          <cell r="D67">
            <v>-185962</v>
          </cell>
          <cell r="E67">
            <v>444038</v>
          </cell>
          <cell r="F67">
            <v>0</v>
          </cell>
          <cell r="G67">
            <v>444038</v>
          </cell>
          <cell r="K67">
            <v>0</v>
          </cell>
          <cell r="L67">
            <v>0</v>
          </cell>
          <cell r="O67">
            <v>0</v>
          </cell>
          <cell r="P67">
            <v>0</v>
          </cell>
        </row>
        <row r="69">
          <cell r="B69">
            <v>490000</v>
          </cell>
          <cell r="C69">
            <v>0</v>
          </cell>
          <cell r="D69">
            <v>-102868</v>
          </cell>
          <cell r="E69">
            <v>387132</v>
          </cell>
          <cell r="F69">
            <v>0</v>
          </cell>
          <cell r="G69">
            <v>387132</v>
          </cell>
          <cell r="K69">
            <v>0</v>
          </cell>
          <cell r="L69">
            <v>0</v>
          </cell>
          <cell r="O69">
            <v>0</v>
          </cell>
          <cell r="P69">
            <v>0</v>
          </cell>
        </row>
        <row r="71">
          <cell r="B71">
            <v>1050000</v>
          </cell>
          <cell r="C71">
            <v>0</v>
          </cell>
          <cell r="D71">
            <v>4225618</v>
          </cell>
          <cell r="E71">
            <v>5275618</v>
          </cell>
          <cell r="F71">
            <v>0</v>
          </cell>
          <cell r="G71">
            <v>5275618</v>
          </cell>
          <cell r="K71">
            <v>0</v>
          </cell>
          <cell r="L71">
            <v>0</v>
          </cell>
          <cell r="O71">
            <v>0</v>
          </cell>
          <cell r="P71">
            <v>0</v>
          </cell>
        </row>
        <row r="73">
          <cell r="B73">
            <v>91000</v>
          </cell>
          <cell r="C73">
            <v>0</v>
          </cell>
          <cell r="D73">
            <v>408219</v>
          </cell>
          <cell r="E73">
            <v>499219</v>
          </cell>
          <cell r="F73">
            <v>0</v>
          </cell>
          <cell r="G73">
            <v>499219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</row>
        <row r="75">
          <cell r="B75">
            <v>150000</v>
          </cell>
          <cell r="C75">
            <v>0</v>
          </cell>
          <cell r="D75">
            <v>6966517</v>
          </cell>
          <cell r="E75">
            <v>7116517</v>
          </cell>
          <cell r="F75">
            <v>0</v>
          </cell>
          <cell r="G75">
            <v>7116517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</row>
        <row r="77">
          <cell r="B77">
            <v>85000</v>
          </cell>
          <cell r="C77">
            <v>0</v>
          </cell>
          <cell r="D77">
            <v>384904</v>
          </cell>
          <cell r="E77">
            <v>469904</v>
          </cell>
          <cell r="F77">
            <v>0</v>
          </cell>
          <cell r="G77">
            <v>469904</v>
          </cell>
          <cell r="K77">
            <v>0</v>
          </cell>
          <cell r="L77">
            <v>0</v>
          </cell>
          <cell r="O77">
            <v>0</v>
          </cell>
          <cell r="P77">
            <v>0</v>
          </cell>
        </row>
        <row r="79">
          <cell r="B79">
            <v>686000</v>
          </cell>
          <cell r="C79">
            <v>0</v>
          </cell>
          <cell r="D79">
            <v>-54862</v>
          </cell>
          <cell r="E79">
            <v>631138</v>
          </cell>
          <cell r="F79">
            <v>0</v>
          </cell>
          <cell r="G79">
            <v>631138</v>
          </cell>
          <cell r="K79">
            <v>0</v>
          </cell>
          <cell r="L79">
            <v>0</v>
          </cell>
          <cell r="O79">
            <v>0</v>
          </cell>
          <cell r="P79">
            <v>0</v>
          </cell>
        </row>
        <row r="81">
          <cell r="B81">
            <v>96000</v>
          </cell>
          <cell r="C81">
            <v>0</v>
          </cell>
          <cell r="D81">
            <v>658434</v>
          </cell>
          <cell r="E81">
            <v>754434</v>
          </cell>
          <cell r="F81">
            <v>0</v>
          </cell>
          <cell r="G81">
            <v>754434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</row>
        <row r="83">
          <cell r="B83">
            <v>552000</v>
          </cell>
          <cell r="C83">
            <v>0</v>
          </cell>
          <cell r="D83">
            <v>0</v>
          </cell>
          <cell r="E83">
            <v>552000</v>
          </cell>
          <cell r="F83">
            <v>0</v>
          </cell>
          <cell r="G83">
            <v>552000</v>
          </cell>
          <cell r="K83">
            <v>0</v>
          </cell>
          <cell r="L83">
            <v>552000</v>
          </cell>
          <cell r="O83">
            <v>0</v>
          </cell>
          <cell r="P83">
            <v>0</v>
          </cell>
        </row>
        <row r="85">
          <cell r="B85">
            <v>184000</v>
          </cell>
          <cell r="C85">
            <v>0</v>
          </cell>
          <cell r="D85">
            <v>0</v>
          </cell>
          <cell r="E85">
            <v>184000</v>
          </cell>
          <cell r="F85">
            <v>0</v>
          </cell>
          <cell r="G85">
            <v>184000</v>
          </cell>
          <cell r="K85">
            <v>0</v>
          </cell>
          <cell r="L85">
            <v>0</v>
          </cell>
          <cell r="O85">
            <v>0</v>
          </cell>
          <cell r="P85">
            <v>0</v>
          </cell>
        </row>
        <row r="87">
          <cell r="B87">
            <v>3995000</v>
          </cell>
          <cell r="C87">
            <v>0</v>
          </cell>
          <cell r="D87">
            <v>0</v>
          </cell>
          <cell r="E87">
            <v>3995000</v>
          </cell>
          <cell r="F87">
            <v>0</v>
          </cell>
          <cell r="G87">
            <v>3995000</v>
          </cell>
          <cell r="K87">
            <v>0</v>
          </cell>
          <cell r="L87">
            <v>0</v>
          </cell>
          <cell r="O87">
            <v>0</v>
          </cell>
          <cell r="P87">
            <v>0</v>
          </cell>
        </row>
        <row r="89">
          <cell r="B89">
            <v>50000</v>
          </cell>
          <cell r="C89">
            <v>0</v>
          </cell>
          <cell r="D89">
            <v>0</v>
          </cell>
          <cell r="E89">
            <v>50000</v>
          </cell>
          <cell r="F89">
            <v>0</v>
          </cell>
          <cell r="G89">
            <v>50000</v>
          </cell>
          <cell r="K89">
            <v>0</v>
          </cell>
          <cell r="L89">
            <v>0</v>
          </cell>
          <cell r="O89">
            <v>0</v>
          </cell>
          <cell r="P89">
            <v>0</v>
          </cell>
        </row>
        <row r="91">
          <cell r="B91">
            <v>60000</v>
          </cell>
          <cell r="C91">
            <v>0</v>
          </cell>
          <cell r="D91">
            <v>0</v>
          </cell>
          <cell r="E91">
            <v>60000</v>
          </cell>
          <cell r="F91">
            <v>0</v>
          </cell>
          <cell r="G91">
            <v>60000</v>
          </cell>
          <cell r="K91">
            <v>0</v>
          </cell>
          <cell r="L91">
            <v>0</v>
          </cell>
          <cell r="O91">
            <v>0</v>
          </cell>
          <cell r="P91">
            <v>0</v>
          </cell>
        </row>
        <row r="93">
          <cell r="B93">
            <v>125000</v>
          </cell>
          <cell r="C93">
            <v>0</v>
          </cell>
          <cell r="D93">
            <v>0</v>
          </cell>
          <cell r="E93">
            <v>125000</v>
          </cell>
          <cell r="F93">
            <v>0</v>
          </cell>
          <cell r="G93">
            <v>125000</v>
          </cell>
          <cell r="K93">
            <v>0</v>
          </cell>
          <cell r="L93">
            <v>0</v>
          </cell>
          <cell r="O93">
            <v>0</v>
          </cell>
          <cell r="P93">
            <v>0</v>
          </cell>
        </row>
        <row r="95">
          <cell r="B95">
            <v>2000000</v>
          </cell>
          <cell r="C95">
            <v>0</v>
          </cell>
          <cell r="D95">
            <v>0</v>
          </cell>
          <cell r="E95">
            <v>2000000</v>
          </cell>
          <cell r="F95">
            <v>0</v>
          </cell>
          <cell r="G95">
            <v>2000000</v>
          </cell>
          <cell r="K95">
            <v>0</v>
          </cell>
          <cell r="L95">
            <v>0</v>
          </cell>
          <cell r="O95">
            <v>0</v>
          </cell>
          <cell r="P95">
            <v>0</v>
          </cell>
        </row>
        <row r="97">
          <cell r="B97">
            <v>3600000</v>
          </cell>
          <cell r="C97">
            <v>0</v>
          </cell>
          <cell r="D97">
            <v>0</v>
          </cell>
          <cell r="E97">
            <v>3600000</v>
          </cell>
          <cell r="F97">
            <v>0</v>
          </cell>
          <cell r="G97">
            <v>3600000</v>
          </cell>
          <cell r="K97">
            <v>0</v>
          </cell>
          <cell r="L97">
            <v>3600000</v>
          </cell>
          <cell r="O97">
            <v>3600000</v>
          </cell>
          <cell r="P97">
            <v>3600000</v>
          </cell>
        </row>
        <row r="99">
          <cell r="B99">
            <v>450000</v>
          </cell>
          <cell r="C99">
            <v>0</v>
          </cell>
          <cell r="D99">
            <v>0</v>
          </cell>
          <cell r="E99">
            <v>450000</v>
          </cell>
          <cell r="F99">
            <v>0</v>
          </cell>
          <cell r="G99">
            <v>450000</v>
          </cell>
          <cell r="K99">
            <v>0</v>
          </cell>
          <cell r="L99">
            <v>0</v>
          </cell>
          <cell r="O99">
            <v>0</v>
          </cell>
          <cell r="P99">
            <v>0</v>
          </cell>
        </row>
        <row r="101">
          <cell r="B101">
            <v>250000</v>
          </cell>
          <cell r="C101">
            <v>0</v>
          </cell>
          <cell r="D101">
            <v>0</v>
          </cell>
          <cell r="E101">
            <v>250000</v>
          </cell>
          <cell r="F101">
            <v>0</v>
          </cell>
          <cell r="G101">
            <v>250000</v>
          </cell>
          <cell r="K101">
            <v>0</v>
          </cell>
          <cell r="L101">
            <v>0</v>
          </cell>
          <cell r="O101">
            <v>0</v>
          </cell>
          <cell r="P101">
            <v>0</v>
          </cell>
        </row>
        <row r="103">
          <cell r="B103">
            <v>950000</v>
          </cell>
          <cell r="C103">
            <v>0</v>
          </cell>
          <cell r="D103">
            <v>0</v>
          </cell>
          <cell r="E103">
            <v>950000</v>
          </cell>
          <cell r="F103">
            <v>0</v>
          </cell>
          <cell r="G103">
            <v>950000</v>
          </cell>
          <cell r="K103">
            <v>0</v>
          </cell>
          <cell r="L103">
            <v>0</v>
          </cell>
          <cell r="O103">
            <v>0</v>
          </cell>
          <cell r="P103">
            <v>0</v>
          </cell>
        </row>
        <row r="105">
          <cell r="B105">
            <v>170000</v>
          </cell>
          <cell r="C105">
            <v>0</v>
          </cell>
          <cell r="D105">
            <v>0</v>
          </cell>
          <cell r="E105">
            <v>170000</v>
          </cell>
          <cell r="F105">
            <v>0</v>
          </cell>
          <cell r="G105">
            <v>170000</v>
          </cell>
          <cell r="K105">
            <v>0</v>
          </cell>
          <cell r="L105">
            <v>0</v>
          </cell>
          <cell r="O105">
            <v>0</v>
          </cell>
          <cell r="P105">
            <v>0</v>
          </cell>
        </row>
        <row r="107">
          <cell r="B107">
            <v>44000</v>
          </cell>
          <cell r="C107">
            <v>0</v>
          </cell>
          <cell r="D107">
            <v>0</v>
          </cell>
          <cell r="E107">
            <v>44000</v>
          </cell>
          <cell r="F107">
            <v>0</v>
          </cell>
          <cell r="G107">
            <v>44000</v>
          </cell>
          <cell r="K107">
            <v>0</v>
          </cell>
          <cell r="L107">
            <v>0</v>
          </cell>
          <cell r="O107">
            <v>0</v>
          </cell>
          <cell r="P107">
            <v>0</v>
          </cell>
        </row>
        <row r="109">
          <cell r="B109">
            <v>412000</v>
          </cell>
          <cell r="C109">
            <v>0</v>
          </cell>
          <cell r="D109">
            <v>0</v>
          </cell>
          <cell r="E109">
            <v>412000</v>
          </cell>
          <cell r="F109">
            <v>0</v>
          </cell>
          <cell r="G109">
            <v>412000</v>
          </cell>
          <cell r="K109">
            <v>0</v>
          </cell>
          <cell r="L109">
            <v>0</v>
          </cell>
          <cell r="O109">
            <v>0</v>
          </cell>
          <cell r="P109">
            <v>0</v>
          </cell>
        </row>
        <row r="111">
          <cell r="B111">
            <v>1020000</v>
          </cell>
          <cell r="C111">
            <v>0</v>
          </cell>
          <cell r="D111">
            <v>0</v>
          </cell>
          <cell r="E111">
            <v>1020000</v>
          </cell>
          <cell r="F111">
            <v>0</v>
          </cell>
          <cell r="G111">
            <v>1020000</v>
          </cell>
          <cell r="K111">
            <v>0</v>
          </cell>
          <cell r="L111">
            <v>0</v>
          </cell>
          <cell r="O111">
            <v>0</v>
          </cell>
          <cell r="P111">
            <v>0</v>
          </cell>
        </row>
        <row r="113">
          <cell r="B113">
            <v>700000</v>
          </cell>
          <cell r="C113">
            <v>0</v>
          </cell>
          <cell r="D113">
            <v>0</v>
          </cell>
          <cell r="E113">
            <v>700000</v>
          </cell>
          <cell r="F113">
            <v>0</v>
          </cell>
          <cell r="G113">
            <v>700000</v>
          </cell>
          <cell r="K113">
            <v>0</v>
          </cell>
          <cell r="L113">
            <v>0</v>
          </cell>
          <cell r="O113">
            <v>0</v>
          </cell>
          <cell r="P113">
            <v>0</v>
          </cell>
        </row>
        <row r="115">
          <cell r="B115">
            <v>1120000</v>
          </cell>
          <cell r="C115">
            <v>0</v>
          </cell>
          <cell r="D115">
            <v>0</v>
          </cell>
          <cell r="E115">
            <v>1120000</v>
          </cell>
          <cell r="F115">
            <v>0</v>
          </cell>
          <cell r="G115">
            <v>1120000</v>
          </cell>
          <cell r="K115">
            <v>0</v>
          </cell>
          <cell r="L115">
            <v>0</v>
          </cell>
          <cell r="O115">
            <v>0</v>
          </cell>
          <cell r="P115">
            <v>0</v>
          </cell>
        </row>
        <row r="117">
          <cell r="B117">
            <v>175000</v>
          </cell>
          <cell r="C117">
            <v>0</v>
          </cell>
          <cell r="D117">
            <v>0</v>
          </cell>
          <cell r="E117">
            <v>175000</v>
          </cell>
          <cell r="F117">
            <v>0</v>
          </cell>
          <cell r="G117">
            <v>175000</v>
          </cell>
          <cell r="K117">
            <v>0</v>
          </cell>
          <cell r="L117">
            <v>0</v>
          </cell>
          <cell r="O117">
            <v>0</v>
          </cell>
          <cell r="P117">
            <v>0</v>
          </cell>
        </row>
        <row r="119">
          <cell r="B119">
            <v>58401000</v>
          </cell>
          <cell r="C119">
            <v>0</v>
          </cell>
          <cell r="D119">
            <v>0</v>
          </cell>
          <cell r="E119">
            <v>58401000</v>
          </cell>
          <cell r="F119">
            <v>0</v>
          </cell>
          <cell r="G119">
            <v>58401000</v>
          </cell>
          <cell r="K119">
            <v>30000000</v>
          </cell>
          <cell r="L119">
            <v>30000000</v>
          </cell>
          <cell r="O119">
            <v>0</v>
          </cell>
          <cell r="P119">
            <v>0</v>
          </cell>
        </row>
        <row r="121">
          <cell r="B121">
            <v>1400000</v>
          </cell>
          <cell r="C121">
            <v>0</v>
          </cell>
          <cell r="D121">
            <v>0</v>
          </cell>
          <cell r="E121">
            <v>1400000</v>
          </cell>
          <cell r="F121">
            <v>0</v>
          </cell>
          <cell r="G121">
            <v>1400000</v>
          </cell>
          <cell r="K121">
            <v>0</v>
          </cell>
          <cell r="L121">
            <v>1400000</v>
          </cell>
          <cell r="O121">
            <v>0</v>
          </cell>
          <cell r="P121">
            <v>1400000</v>
          </cell>
        </row>
        <row r="123">
          <cell r="B123">
            <v>1400000</v>
          </cell>
          <cell r="C123">
            <v>0</v>
          </cell>
          <cell r="D123">
            <v>0</v>
          </cell>
          <cell r="E123">
            <v>1400000</v>
          </cell>
          <cell r="F123">
            <v>0</v>
          </cell>
          <cell r="G123">
            <v>1400000</v>
          </cell>
          <cell r="K123">
            <v>0</v>
          </cell>
          <cell r="L123">
            <v>1400000</v>
          </cell>
          <cell r="O123">
            <v>0</v>
          </cell>
          <cell r="P123">
            <v>1400000</v>
          </cell>
        </row>
        <row r="125">
          <cell r="B125">
            <v>1000000</v>
          </cell>
          <cell r="C125">
            <v>0</v>
          </cell>
          <cell r="D125">
            <v>0</v>
          </cell>
          <cell r="E125">
            <v>1000000</v>
          </cell>
          <cell r="F125">
            <v>0</v>
          </cell>
          <cell r="G125">
            <v>1000000</v>
          </cell>
          <cell r="K125">
            <v>0</v>
          </cell>
          <cell r="L125">
            <v>1000000</v>
          </cell>
          <cell r="O125">
            <v>0</v>
          </cell>
          <cell r="P125">
            <v>1000000</v>
          </cell>
        </row>
        <row r="127">
          <cell r="B127">
            <v>150000</v>
          </cell>
          <cell r="C127">
            <v>0</v>
          </cell>
          <cell r="D127">
            <v>0</v>
          </cell>
          <cell r="E127">
            <v>150000</v>
          </cell>
          <cell r="F127">
            <v>0</v>
          </cell>
          <cell r="G127">
            <v>150000</v>
          </cell>
          <cell r="K127">
            <v>0</v>
          </cell>
          <cell r="L127">
            <v>150000</v>
          </cell>
          <cell r="O127">
            <v>0</v>
          </cell>
          <cell r="P127">
            <v>0</v>
          </cell>
        </row>
        <row r="129">
          <cell r="B129">
            <v>1800000</v>
          </cell>
          <cell r="C129">
            <v>0</v>
          </cell>
          <cell r="D129">
            <v>0</v>
          </cell>
          <cell r="E129">
            <v>1800000</v>
          </cell>
          <cell r="F129">
            <v>0</v>
          </cell>
          <cell r="G129">
            <v>1800000</v>
          </cell>
          <cell r="K129">
            <v>0</v>
          </cell>
          <cell r="L129">
            <v>1800000</v>
          </cell>
          <cell r="O129">
            <v>0</v>
          </cell>
          <cell r="P129">
            <v>0</v>
          </cell>
        </row>
        <row r="131">
          <cell r="B131">
            <v>252000</v>
          </cell>
          <cell r="C131">
            <v>0</v>
          </cell>
          <cell r="D131">
            <v>0</v>
          </cell>
          <cell r="E131">
            <v>252000</v>
          </cell>
          <cell r="F131">
            <v>0</v>
          </cell>
          <cell r="G131">
            <v>252000</v>
          </cell>
          <cell r="K131">
            <v>0</v>
          </cell>
          <cell r="L131">
            <v>252000</v>
          </cell>
          <cell r="O131">
            <v>0</v>
          </cell>
          <cell r="P131">
            <v>0</v>
          </cell>
        </row>
        <row r="133">
          <cell r="B133">
            <v>84000</v>
          </cell>
          <cell r="C133">
            <v>0</v>
          </cell>
          <cell r="D133">
            <v>0</v>
          </cell>
          <cell r="E133">
            <v>84000</v>
          </cell>
          <cell r="F133">
            <v>0</v>
          </cell>
          <cell r="G133">
            <v>84000</v>
          </cell>
          <cell r="K133">
            <v>0</v>
          </cell>
          <cell r="L133">
            <v>84000</v>
          </cell>
          <cell r="O133">
            <v>0</v>
          </cell>
          <cell r="P133">
            <v>0</v>
          </cell>
        </row>
        <row r="135">
          <cell r="B135">
            <v>173000</v>
          </cell>
          <cell r="C135">
            <v>0</v>
          </cell>
          <cell r="D135">
            <v>0</v>
          </cell>
          <cell r="E135">
            <v>173000</v>
          </cell>
          <cell r="F135">
            <v>0</v>
          </cell>
          <cell r="G135">
            <v>173000</v>
          </cell>
          <cell r="K135">
            <v>0</v>
          </cell>
          <cell r="L135">
            <v>0</v>
          </cell>
          <cell r="O135">
            <v>0</v>
          </cell>
          <cell r="P135">
            <v>0</v>
          </cell>
        </row>
        <row r="137">
          <cell r="B137">
            <v>126000</v>
          </cell>
          <cell r="C137">
            <v>0</v>
          </cell>
          <cell r="D137">
            <v>0</v>
          </cell>
          <cell r="E137">
            <v>126000</v>
          </cell>
          <cell r="F137">
            <v>0</v>
          </cell>
          <cell r="G137">
            <v>126000</v>
          </cell>
          <cell r="K137">
            <v>0</v>
          </cell>
          <cell r="L137">
            <v>0</v>
          </cell>
          <cell r="O137">
            <v>0</v>
          </cell>
          <cell r="P137">
            <v>0</v>
          </cell>
        </row>
        <row r="139">
          <cell r="B139">
            <v>750000</v>
          </cell>
          <cell r="C139">
            <v>0</v>
          </cell>
          <cell r="D139">
            <v>0</v>
          </cell>
          <cell r="E139">
            <v>750000</v>
          </cell>
          <cell r="F139">
            <v>0</v>
          </cell>
          <cell r="G139">
            <v>750000</v>
          </cell>
          <cell r="K139">
            <v>0</v>
          </cell>
          <cell r="L139">
            <v>750000</v>
          </cell>
          <cell r="O139">
            <v>0</v>
          </cell>
          <cell r="P139">
            <v>0</v>
          </cell>
        </row>
        <row r="141">
          <cell r="B141">
            <v>350000</v>
          </cell>
          <cell r="C141">
            <v>0</v>
          </cell>
          <cell r="D141">
            <v>0</v>
          </cell>
          <cell r="E141">
            <v>350000</v>
          </cell>
          <cell r="F141">
            <v>0</v>
          </cell>
          <cell r="G141">
            <v>350000</v>
          </cell>
          <cell r="K141">
            <v>0</v>
          </cell>
          <cell r="L141">
            <v>350000</v>
          </cell>
          <cell r="O141">
            <v>0</v>
          </cell>
          <cell r="P141">
            <v>0</v>
          </cell>
        </row>
        <row r="143">
          <cell r="B143">
            <v>1300000</v>
          </cell>
          <cell r="C143">
            <v>0</v>
          </cell>
          <cell r="D143">
            <v>0</v>
          </cell>
          <cell r="E143">
            <v>1300000</v>
          </cell>
          <cell r="F143">
            <v>0</v>
          </cell>
          <cell r="G143">
            <v>1300000</v>
          </cell>
          <cell r="K143">
            <v>0</v>
          </cell>
          <cell r="L143">
            <v>0</v>
          </cell>
          <cell r="O143">
            <v>0</v>
          </cell>
          <cell r="P143">
            <v>0</v>
          </cell>
        </row>
        <row r="145">
          <cell r="B145">
            <v>1068000</v>
          </cell>
          <cell r="C145">
            <v>0</v>
          </cell>
          <cell r="D145">
            <v>0</v>
          </cell>
          <cell r="E145">
            <v>1068000</v>
          </cell>
          <cell r="F145">
            <v>0</v>
          </cell>
          <cell r="G145">
            <v>1068000</v>
          </cell>
          <cell r="K145">
            <v>0</v>
          </cell>
          <cell r="L145">
            <v>0</v>
          </cell>
          <cell r="O145">
            <v>0</v>
          </cell>
          <cell r="P145">
            <v>0</v>
          </cell>
        </row>
        <row r="147">
          <cell r="B147">
            <v>280000</v>
          </cell>
          <cell r="C147">
            <v>0</v>
          </cell>
          <cell r="D147">
            <v>0</v>
          </cell>
          <cell r="E147">
            <v>280000</v>
          </cell>
          <cell r="F147">
            <v>0</v>
          </cell>
          <cell r="G147">
            <v>280000</v>
          </cell>
          <cell r="K147">
            <v>0</v>
          </cell>
          <cell r="L147">
            <v>280000</v>
          </cell>
          <cell r="O147">
            <v>0</v>
          </cell>
          <cell r="P147">
            <v>0</v>
          </cell>
        </row>
        <row r="149">
          <cell r="B149">
            <v>265000</v>
          </cell>
          <cell r="C149">
            <v>0</v>
          </cell>
          <cell r="D149">
            <v>0</v>
          </cell>
          <cell r="E149">
            <v>265000</v>
          </cell>
          <cell r="F149">
            <v>0</v>
          </cell>
          <cell r="G149">
            <v>265000</v>
          </cell>
          <cell r="K149">
            <v>0</v>
          </cell>
          <cell r="L149">
            <v>265000</v>
          </cell>
          <cell r="O149">
            <v>0</v>
          </cell>
          <cell r="P149">
            <v>0</v>
          </cell>
        </row>
        <row r="151">
          <cell r="B151">
            <v>350000</v>
          </cell>
          <cell r="C151">
            <v>0</v>
          </cell>
          <cell r="D151">
            <v>0</v>
          </cell>
          <cell r="E151">
            <v>350000</v>
          </cell>
          <cell r="F151">
            <v>0</v>
          </cell>
          <cell r="G151">
            <v>350000</v>
          </cell>
          <cell r="K151">
            <v>0</v>
          </cell>
          <cell r="L151">
            <v>0</v>
          </cell>
          <cell r="O151">
            <v>0</v>
          </cell>
          <cell r="P151">
            <v>0</v>
          </cell>
        </row>
        <row r="153">
          <cell r="B153">
            <v>81000</v>
          </cell>
          <cell r="C153">
            <v>0</v>
          </cell>
          <cell r="D153">
            <v>0</v>
          </cell>
          <cell r="E153">
            <v>81000</v>
          </cell>
          <cell r="F153">
            <v>0</v>
          </cell>
          <cell r="G153">
            <v>81000</v>
          </cell>
          <cell r="K153">
            <v>0</v>
          </cell>
          <cell r="L153">
            <v>0</v>
          </cell>
          <cell r="O153">
            <v>0</v>
          </cell>
          <cell r="P153">
            <v>0</v>
          </cell>
        </row>
        <row r="155">
          <cell r="B155">
            <v>340000</v>
          </cell>
          <cell r="C155">
            <v>0</v>
          </cell>
          <cell r="D155">
            <v>0</v>
          </cell>
          <cell r="E155">
            <v>340000</v>
          </cell>
          <cell r="F155">
            <v>0</v>
          </cell>
          <cell r="G155">
            <v>340000</v>
          </cell>
          <cell r="K155">
            <v>0</v>
          </cell>
          <cell r="L155">
            <v>0</v>
          </cell>
          <cell r="O155">
            <v>0</v>
          </cell>
          <cell r="P155">
            <v>0</v>
          </cell>
        </row>
        <row r="157">
          <cell r="B157">
            <v>138000</v>
          </cell>
          <cell r="C157">
            <v>0</v>
          </cell>
          <cell r="D157">
            <v>0</v>
          </cell>
          <cell r="E157">
            <v>138000</v>
          </cell>
          <cell r="F157">
            <v>0</v>
          </cell>
          <cell r="G157">
            <v>138000</v>
          </cell>
          <cell r="K157">
            <v>0</v>
          </cell>
          <cell r="L157">
            <v>0</v>
          </cell>
          <cell r="O157">
            <v>0</v>
          </cell>
          <cell r="P157">
            <v>0</v>
          </cell>
        </row>
        <row r="159">
          <cell r="B159">
            <v>300000</v>
          </cell>
          <cell r="C159">
            <v>0</v>
          </cell>
          <cell r="D159">
            <v>0</v>
          </cell>
          <cell r="E159">
            <v>300000</v>
          </cell>
          <cell r="F159">
            <v>0</v>
          </cell>
          <cell r="G159">
            <v>300000</v>
          </cell>
          <cell r="K159">
            <v>0</v>
          </cell>
          <cell r="L159">
            <v>0</v>
          </cell>
          <cell r="O159">
            <v>0</v>
          </cell>
          <cell r="P159">
            <v>0</v>
          </cell>
        </row>
        <row r="161">
          <cell r="B161">
            <v>25000</v>
          </cell>
          <cell r="C161">
            <v>0</v>
          </cell>
          <cell r="D161">
            <v>0</v>
          </cell>
          <cell r="E161">
            <v>25000</v>
          </cell>
          <cell r="F161">
            <v>0</v>
          </cell>
          <cell r="G161">
            <v>25000</v>
          </cell>
          <cell r="K161">
            <v>0</v>
          </cell>
          <cell r="L161">
            <v>0</v>
          </cell>
          <cell r="O161">
            <v>0</v>
          </cell>
          <cell r="P161">
            <v>0</v>
          </cell>
        </row>
        <row r="163">
          <cell r="B163">
            <v>500000</v>
          </cell>
          <cell r="C163">
            <v>0</v>
          </cell>
          <cell r="D163">
            <v>0</v>
          </cell>
          <cell r="E163">
            <v>500000</v>
          </cell>
          <cell r="F163">
            <v>0</v>
          </cell>
          <cell r="G163">
            <v>500000</v>
          </cell>
          <cell r="K163">
            <v>0</v>
          </cell>
          <cell r="L163">
            <v>0</v>
          </cell>
          <cell r="O163">
            <v>0</v>
          </cell>
          <cell r="P163">
            <v>0</v>
          </cell>
        </row>
        <row r="165">
          <cell r="B165">
            <v>68000</v>
          </cell>
          <cell r="C165">
            <v>0</v>
          </cell>
          <cell r="D165">
            <v>0</v>
          </cell>
          <cell r="E165">
            <v>68000</v>
          </cell>
          <cell r="F165">
            <v>0</v>
          </cell>
          <cell r="G165">
            <v>68000</v>
          </cell>
          <cell r="K165">
            <v>0</v>
          </cell>
          <cell r="L165">
            <v>0</v>
          </cell>
          <cell r="O165">
            <v>0</v>
          </cell>
          <cell r="P165">
            <v>0</v>
          </cell>
        </row>
        <row r="167">
          <cell r="B167">
            <v>225000</v>
          </cell>
          <cell r="C167">
            <v>0</v>
          </cell>
          <cell r="D167">
            <v>0</v>
          </cell>
          <cell r="E167">
            <v>225000</v>
          </cell>
          <cell r="F167">
            <v>0</v>
          </cell>
          <cell r="G167">
            <v>225000</v>
          </cell>
          <cell r="K167">
            <v>0</v>
          </cell>
          <cell r="L167">
            <v>225000</v>
          </cell>
          <cell r="O167">
            <v>0</v>
          </cell>
          <cell r="P167">
            <v>0</v>
          </cell>
        </row>
        <row r="169">
          <cell r="B169">
            <v>100000</v>
          </cell>
          <cell r="C169">
            <v>0</v>
          </cell>
          <cell r="D169">
            <v>0</v>
          </cell>
          <cell r="E169">
            <v>100000</v>
          </cell>
          <cell r="F169">
            <v>0</v>
          </cell>
          <cell r="G169">
            <v>100000</v>
          </cell>
          <cell r="K169">
            <v>0</v>
          </cell>
          <cell r="L169">
            <v>100000</v>
          </cell>
          <cell r="O169">
            <v>0</v>
          </cell>
          <cell r="P169">
            <v>0</v>
          </cell>
        </row>
        <row r="171">
          <cell r="B171">
            <v>50000</v>
          </cell>
          <cell r="C171">
            <v>0</v>
          </cell>
          <cell r="D171">
            <v>0</v>
          </cell>
          <cell r="E171">
            <v>50000</v>
          </cell>
          <cell r="F171">
            <v>0</v>
          </cell>
          <cell r="G171">
            <v>50000</v>
          </cell>
          <cell r="K171">
            <v>0</v>
          </cell>
          <cell r="L171">
            <v>50000</v>
          </cell>
          <cell r="O171">
            <v>0</v>
          </cell>
          <cell r="P171">
            <v>0</v>
          </cell>
        </row>
        <row r="173">
          <cell r="B173">
            <v>168000</v>
          </cell>
          <cell r="C173">
            <v>0</v>
          </cell>
          <cell r="D173">
            <v>0</v>
          </cell>
          <cell r="E173">
            <v>168000</v>
          </cell>
          <cell r="F173">
            <v>0</v>
          </cell>
          <cell r="G173">
            <v>168000</v>
          </cell>
          <cell r="K173">
            <v>0</v>
          </cell>
          <cell r="L173">
            <v>168000</v>
          </cell>
          <cell r="O173">
            <v>0</v>
          </cell>
          <cell r="P173">
            <v>0</v>
          </cell>
        </row>
        <row r="175">
          <cell r="B175">
            <v>500000</v>
          </cell>
          <cell r="C175">
            <v>0</v>
          </cell>
          <cell r="D175">
            <v>0</v>
          </cell>
          <cell r="E175">
            <v>500000</v>
          </cell>
          <cell r="F175">
            <v>0</v>
          </cell>
          <cell r="G175">
            <v>500000</v>
          </cell>
          <cell r="K175">
            <v>0</v>
          </cell>
          <cell r="L175">
            <v>500000</v>
          </cell>
          <cell r="O175">
            <v>0</v>
          </cell>
          <cell r="P175">
            <v>0</v>
          </cell>
        </row>
        <row r="177">
          <cell r="B177">
            <v>450000</v>
          </cell>
          <cell r="C177">
            <v>0</v>
          </cell>
          <cell r="D177">
            <v>0</v>
          </cell>
          <cell r="E177">
            <v>450000</v>
          </cell>
          <cell r="F177">
            <v>0</v>
          </cell>
          <cell r="G177">
            <v>450000</v>
          </cell>
          <cell r="K177">
            <v>0</v>
          </cell>
          <cell r="L177">
            <v>450000</v>
          </cell>
          <cell r="O177">
            <v>0</v>
          </cell>
          <cell r="P177">
            <v>0</v>
          </cell>
        </row>
        <row r="179">
          <cell r="B179">
            <v>25000</v>
          </cell>
          <cell r="C179">
            <v>0</v>
          </cell>
          <cell r="D179">
            <v>0</v>
          </cell>
          <cell r="E179">
            <v>25000</v>
          </cell>
          <cell r="F179">
            <v>0</v>
          </cell>
          <cell r="G179">
            <v>25000</v>
          </cell>
          <cell r="K179">
            <v>0</v>
          </cell>
          <cell r="L179">
            <v>25000</v>
          </cell>
          <cell r="O179">
            <v>0</v>
          </cell>
          <cell r="P179">
            <v>0</v>
          </cell>
        </row>
        <row r="181">
          <cell r="B181">
            <v>5000</v>
          </cell>
          <cell r="C181">
            <v>0</v>
          </cell>
          <cell r="D181">
            <v>0</v>
          </cell>
          <cell r="E181">
            <v>5000</v>
          </cell>
          <cell r="F181">
            <v>0</v>
          </cell>
          <cell r="G181">
            <v>5000</v>
          </cell>
          <cell r="K181">
            <v>0</v>
          </cell>
          <cell r="L181">
            <v>5000</v>
          </cell>
          <cell r="O181">
            <v>0</v>
          </cell>
          <cell r="P181">
            <v>0</v>
          </cell>
        </row>
        <row r="183">
          <cell r="B183">
            <v>4000</v>
          </cell>
          <cell r="C183">
            <v>0</v>
          </cell>
          <cell r="D183">
            <v>0</v>
          </cell>
          <cell r="E183">
            <v>4000</v>
          </cell>
          <cell r="F183">
            <v>0</v>
          </cell>
          <cell r="G183">
            <v>4000</v>
          </cell>
          <cell r="K183">
            <v>0</v>
          </cell>
          <cell r="L183">
            <v>4000</v>
          </cell>
          <cell r="O183">
            <v>0</v>
          </cell>
          <cell r="P183">
            <v>0</v>
          </cell>
        </row>
        <row r="185">
          <cell r="B185">
            <v>95000</v>
          </cell>
          <cell r="C185">
            <v>0</v>
          </cell>
          <cell r="D185">
            <v>0</v>
          </cell>
          <cell r="E185">
            <v>95000</v>
          </cell>
          <cell r="F185">
            <v>0</v>
          </cell>
          <cell r="G185">
            <v>95000</v>
          </cell>
          <cell r="K185">
            <v>0</v>
          </cell>
          <cell r="L185">
            <v>95000</v>
          </cell>
          <cell r="O185">
            <v>0</v>
          </cell>
          <cell r="P185">
            <v>0</v>
          </cell>
        </row>
        <row r="187">
          <cell r="B187">
            <v>170000</v>
          </cell>
          <cell r="C187">
            <v>0</v>
          </cell>
          <cell r="D187">
            <v>0</v>
          </cell>
          <cell r="E187">
            <v>170000</v>
          </cell>
          <cell r="F187">
            <v>0</v>
          </cell>
          <cell r="G187">
            <v>170000</v>
          </cell>
          <cell r="K187">
            <v>0</v>
          </cell>
          <cell r="L187">
            <v>170000</v>
          </cell>
          <cell r="O187">
            <v>0</v>
          </cell>
          <cell r="P187">
            <v>0</v>
          </cell>
        </row>
        <row r="189">
          <cell r="B189">
            <v>24000</v>
          </cell>
          <cell r="C189">
            <v>0</v>
          </cell>
          <cell r="D189">
            <v>0</v>
          </cell>
          <cell r="E189">
            <v>24000</v>
          </cell>
          <cell r="F189">
            <v>0</v>
          </cell>
          <cell r="G189">
            <v>24000</v>
          </cell>
          <cell r="K189">
            <v>0</v>
          </cell>
          <cell r="L189">
            <v>24000</v>
          </cell>
          <cell r="O189">
            <v>0</v>
          </cell>
          <cell r="P189">
            <v>0</v>
          </cell>
        </row>
        <row r="191">
          <cell r="B191">
            <v>640000</v>
          </cell>
          <cell r="C191">
            <v>0</v>
          </cell>
          <cell r="D191">
            <v>0</v>
          </cell>
          <cell r="E191">
            <v>640000</v>
          </cell>
          <cell r="F191">
            <v>0</v>
          </cell>
          <cell r="G191">
            <v>640000</v>
          </cell>
          <cell r="K191">
            <v>0</v>
          </cell>
          <cell r="L191">
            <v>640000</v>
          </cell>
          <cell r="O191">
            <v>0</v>
          </cell>
          <cell r="P191">
            <v>0</v>
          </cell>
        </row>
        <row r="193">
          <cell r="B193">
            <v>51000</v>
          </cell>
          <cell r="C193">
            <v>0</v>
          </cell>
          <cell r="D193">
            <v>0</v>
          </cell>
          <cell r="E193">
            <v>51000</v>
          </cell>
          <cell r="F193">
            <v>0</v>
          </cell>
          <cell r="G193">
            <v>51000</v>
          </cell>
          <cell r="K193">
            <v>0</v>
          </cell>
          <cell r="L193">
            <v>51000</v>
          </cell>
          <cell r="O193">
            <v>0</v>
          </cell>
          <cell r="P193">
            <v>0</v>
          </cell>
        </row>
        <row r="195">
          <cell r="B195">
            <v>125000</v>
          </cell>
          <cell r="C195">
            <v>0</v>
          </cell>
          <cell r="D195">
            <v>0</v>
          </cell>
          <cell r="E195">
            <v>125000</v>
          </cell>
          <cell r="F195">
            <v>0</v>
          </cell>
          <cell r="G195">
            <v>125000</v>
          </cell>
          <cell r="K195">
            <v>0</v>
          </cell>
          <cell r="L195">
            <v>125000</v>
          </cell>
          <cell r="O195">
            <v>0</v>
          </cell>
          <cell r="P195">
            <v>0</v>
          </cell>
        </row>
        <row r="197">
          <cell r="B197">
            <v>100000</v>
          </cell>
          <cell r="C197">
            <v>0</v>
          </cell>
          <cell r="D197">
            <v>0</v>
          </cell>
          <cell r="E197">
            <v>100000</v>
          </cell>
          <cell r="F197">
            <v>0</v>
          </cell>
          <cell r="G197">
            <v>100000</v>
          </cell>
          <cell r="K197">
            <v>0</v>
          </cell>
          <cell r="L197">
            <v>0</v>
          </cell>
          <cell r="O197">
            <v>0</v>
          </cell>
          <cell r="P197">
            <v>0</v>
          </cell>
        </row>
        <row r="199">
          <cell r="B199">
            <v>825000</v>
          </cell>
          <cell r="C199">
            <v>0</v>
          </cell>
          <cell r="D199">
            <v>0</v>
          </cell>
          <cell r="E199">
            <v>825000</v>
          </cell>
          <cell r="F199">
            <v>0</v>
          </cell>
          <cell r="G199">
            <v>825000</v>
          </cell>
          <cell r="K199">
            <v>0</v>
          </cell>
          <cell r="L199">
            <v>825000</v>
          </cell>
          <cell r="O199">
            <v>825000</v>
          </cell>
          <cell r="P199">
            <v>825000</v>
          </cell>
        </row>
        <row r="201">
          <cell r="B201">
            <v>6557000</v>
          </cell>
          <cell r="C201">
            <v>0</v>
          </cell>
          <cell r="D201">
            <v>0</v>
          </cell>
          <cell r="E201">
            <v>6557000</v>
          </cell>
          <cell r="F201">
            <v>0</v>
          </cell>
          <cell r="G201">
            <v>6557000</v>
          </cell>
          <cell r="K201">
            <v>0</v>
          </cell>
          <cell r="L201">
            <v>6557000</v>
          </cell>
          <cell r="O201">
            <v>983662</v>
          </cell>
          <cell r="P201">
            <v>6557000</v>
          </cell>
        </row>
        <row r="203">
          <cell r="B203">
            <v>0</v>
          </cell>
          <cell r="C203">
            <v>0</v>
          </cell>
          <cell r="D203">
            <v>14778000</v>
          </cell>
          <cell r="E203">
            <v>14778000</v>
          </cell>
          <cell r="F203">
            <v>0</v>
          </cell>
          <cell r="G203">
            <v>14778000</v>
          </cell>
          <cell r="K203">
            <v>0</v>
          </cell>
          <cell r="L203">
            <v>0</v>
          </cell>
          <cell r="O203">
            <v>0</v>
          </cell>
          <cell r="P203">
            <v>0</v>
          </cell>
        </row>
        <row r="205">
          <cell r="B205">
            <v>76385000</v>
          </cell>
          <cell r="C205">
            <v>0</v>
          </cell>
          <cell r="D205">
            <v>0</v>
          </cell>
          <cell r="E205">
            <v>76385000</v>
          </cell>
          <cell r="F205">
            <v>0</v>
          </cell>
          <cell r="G205">
            <v>76385000</v>
          </cell>
          <cell r="K205">
            <v>0</v>
          </cell>
          <cell r="L205">
            <v>76385000</v>
          </cell>
          <cell r="O205">
            <v>5658499</v>
          </cell>
          <cell r="P205">
            <v>22989388</v>
          </cell>
        </row>
        <row r="207">
          <cell r="B207">
            <v>0</v>
          </cell>
          <cell r="C207">
            <v>0</v>
          </cell>
          <cell r="D207">
            <v>371000</v>
          </cell>
          <cell r="E207">
            <v>371000</v>
          </cell>
          <cell r="F207">
            <v>0</v>
          </cell>
          <cell r="G207">
            <v>371000</v>
          </cell>
          <cell r="K207">
            <v>31800</v>
          </cell>
          <cell r="L207">
            <v>312700</v>
          </cell>
          <cell r="O207">
            <v>31800</v>
          </cell>
          <cell r="P207">
            <v>312700</v>
          </cell>
        </row>
        <row r="209">
          <cell r="B209">
            <v>34135000</v>
          </cell>
          <cell r="C209">
            <v>0</v>
          </cell>
          <cell r="D209">
            <v>0</v>
          </cell>
          <cell r="E209">
            <v>34135000</v>
          </cell>
          <cell r="F209">
            <v>0</v>
          </cell>
          <cell r="G209">
            <v>34135000</v>
          </cell>
          <cell r="K209">
            <v>0</v>
          </cell>
          <cell r="L209">
            <v>0</v>
          </cell>
          <cell r="O209">
            <v>0</v>
          </cell>
          <cell r="P209">
            <v>0</v>
          </cell>
        </row>
        <row r="211">
          <cell r="B211">
            <v>44986000</v>
          </cell>
          <cell r="C211">
            <v>0</v>
          </cell>
          <cell r="D211">
            <v>0</v>
          </cell>
          <cell r="E211">
            <v>44986000</v>
          </cell>
          <cell r="F211">
            <v>0</v>
          </cell>
          <cell r="G211">
            <v>44986000</v>
          </cell>
          <cell r="K211">
            <v>0</v>
          </cell>
          <cell r="L211">
            <v>0</v>
          </cell>
          <cell r="O211">
            <v>0</v>
          </cell>
          <cell r="P211">
            <v>0</v>
          </cell>
        </row>
        <row r="213">
          <cell r="B213">
            <v>20949000</v>
          </cell>
          <cell r="C213">
            <v>0</v>
          </cell>
          <cell r="D213">
            <v>0</v>
          </cell>
          <cell r="E213">
            <v>20949000</v>
          </cell>
          <cell r="F213">
            <v>0</v>
          </cell>
          <cell r="G213">
            <v>20949000</v>
          </cell>
          <cell r="K213">
            <v>0</v>
          </cell>
          <cell r="L213">
            <v>0</v>
          </cell>
          <cell r="O213">
            <v>0</v>
          </cell>
          <cell r="P213">
            <v>0</v>
          </cell>
        </row>
        <row r="215">
          <cell r="B215">
            <v>6439000</v>
          </cell>
          <cell r="C215">
            <v>0</v>
          </cell>
          <cell r="D215">
            <v>0</v>
          </cell>
          <cell r="E215">
            <v>6439000</v>
          </cell>
          <cell r="F215">
            <v>0</v>
          </cell>
          <cell r="G215">
            <v>6439000</v>
          </cell>
          <cell r="K215">
            <v>0</v>
          </cell>
          <cell r="L215">
            <v>0</v>
          </cell>
          <cell r="O215">
            <v>0</v>
          </cell>
          <cell r="P215">
            <v>0</v>
          </cell>
        </row>
        <row r="217">
          <cell r="B217">
            <v>3855000</v>
          </cell>
          <cell r="C217">
            <v>0</v>
          </cell>
          <cell r="D217">
            <v>0</v>
          </cell>
          <cell r="E217">
            <v>3855000</v>
          </cell>
          <cell r="F217">
            <v>0</v>
          </cell>
          <cell r="G217">
            <v>3855000</v>
          </cell>
          <cell r="K217">
            <v>0</v>
          </cell>
          <cell r="L217">
            <v>0</v>
          </cell>
          <cell r="O217">
            <v>0</v>
          </cell>
          <cell r="P217">
            <v>0</v>
          </cell>
        </row>
        <row r="219">
          <cell r="B219">
            <v>361000</v>
          </cell>
          <cell r="C219">
            <v>0</v>
          </cell>
          <cell r="D219">
            <v>420000</v>
          </cell>
          <cell r="E219">
            <v>781000</v>
          </cell>
          <cell r="F219">
            <v>0</v>
          </cell>
          <cell r="G219">
            <v>781000</v>
          </cell>
          <cell r="K219">
            <v>30171</v>
          </cell>
          <cell r="L219">
            <v>691640</v>
          </cell>
          <cell r="O219">
            <v>30171</v>
          </cell>
          <cell r="P219">
            <v>691640</v>
          </cell>
        </row>
        <row r="221">
          <cell r="B221">
            <v>240000000</v>
          </cell>
          <cell r="C221">
            <v>0</v>
          </cell>
          <cell r="D221">
            <v>-18198000</v>
          </cell>
          <cell r="E221">
            <v>221802000</v>
          </cell>
          <cell r="F221">
            <v>0</v>
          </cell>
          <cell r="G221">
            <v>221802000</v>
          </cell>
          <cell r="K221">
            <v>0</v>
          </cell>
          <cell r="L221">
            <v>221802000</v>
          </cell>
          <cell r="O221">
            <v>18483500</v>
          </cell>
          <cell r="P221">
            <v>132465083</v>
          </cell>
        </row>
        <row r="223">
          <cell r="B223">
            <v>470000000</v>
          </cell>
          <cell r="C223">
            <v>0</v>
          </cell>
          <cell r="D223">
            <v>0</v>
          </cell>
          <cell r="E223">
            <v>470000000</v>
          </cell>
          <cell r="F223">
            <v>0</v>
          </cell>
          <cell r="G223">
            <v>470000000</v>
          </cell>
          <cell r="K223">
            <v>0</v>
          </cell>
          <cell r="L223">
            <v>454367184</v>
          </cell>
          <cell r="O223">
            <v>0</v>
          </cell>
          <cell r="P223">
            <v>454367184</v>
          </cell>
        </row>
        <row r="225">
          <cell r="B225">
            <v>170000000</v>
          </cell>
          <cell r="C225">
            <v>0</v>
          </cell>
          <cell r="D225">
            <v>0</v>
          </cell>
          <cell r="E225">
            <v>170000000</v>
          </cell>
          <cell r="F225">
            <v>0</v>
          </cell>
          <cell r="G225">
            <v>170000000</v>
          </cell>
          <cell r="K225">
            <v>0</v>
          </cell>
          <cell r="L225">
            <v>46908454</v>
          </cell>
          <cell r="O225">
            <v>46908454</v>
          </cell>
          <cell r="P225">
            <v>46908454</v>
          </cell>
        </row>
        <row r="227">
          <cell r="B227">
            <v>73204000</v>
          </cell>
          <cell r="C227">
            <v>0</v>
          </cell>
          <cell r="D227">
            <v>0</v>
          </cell>
          <cell r="E227">
            <v>73204000</v>
          </cell>
          <cell r="F227">
            <v>0</v>
          </cell>
          <cell r="G227">
            <v>73204000</v>
          </cell>
          <cell r="K227">
            <v>0</v>
          </cell>
          <cell r="L227">
            <v>50452200</v>
          </cell>
          <cell r="O227">
            <v>50000000</v>
          </cell>
          <cell r="P227">
            <v>50452200</v>
          </cell>
        </row>
        <row r="229">
          <cell r="B229">
            <v>100000000</v>
          </cell>
          <cell r="C229">
            <v>0</v>
          </cell>
          <cell r="D229">
            <v>0</v>
          </cell>
          <cell r="E229">
            <v>100000000</v>
          </cell>
          <cell r="F229">
            <v>0</v>
          </cell>
          <cell r="G229">
            <v>100000000</v>
          </cell>
          <cell r="K229">
            <v>0</v>
          </cell>
          <cell r="L229">
            <v>37332941</v>
          </cell>
          <cell r="O229">
            <v>0</v>
          </cell>
          <cell r="P229">
            <v>23616470</v>
          </cell>
        </row>
        <row r="231">
          <cell r="B231">
            <v>42454000</v>
          </cell>
          <cell r="C231">
            <v>0</v>
          </cell>
          <cell r="D231">
            <v>0</v>
          </cell>
          <cell r="E231">
            <v>42454000</v>
          </cell>
          <cell r="F231">
            <v>0</v>
          </cell>
          <cell r="G231">
            <v>42454000</v>
          </cell>
          <cell r="K231">
            <v>0</v>
          </cell>
          <cell r="L231">
            <v>33745865</v>
          </cell>
          <cell r="O231">
            <v>0</v>
          </cell>
          <cell r="P231">
            <v>20247519</v>
          </cell>
        </row>
        <row r="233">
          <cell r="B233">
            <v>306863000</v>
          </cell>
          <cell r="C233">
            <v>0</v>
          </cell>
          <cell r="D233">
            <v>49425786</v>
          </cell>
          <cell r="E233">
            <v>356288786</v>
          </cell>
          <cell r="F233">
            <v>0</v>
          </cell>
          <cell r="G233">
            <v>356288786</v>
          </cell>
          <cell r="K233">
            <v>0</v>
          </cell>
          <cell r="L233">
            <v>302275500</v>
          </cell>
          <cell r="O233">
            <v>29962700</v>
          </cell>
          <cell r="P233">
            <v>206047063</v>
          </cell>
        </row>
        <row r="235">
          <cell r="B235">
            <v>15450000</v>
          </cell>
          <cell r="C235">
            <v>0</v>
          </cell>
          <cell r="D235">
            <v>0</v>
          </cell>
          <cell r="E235">
            <v>15450000</v>
          </cell>
          <cell r="F235">
            <v>0</v>
          </cell>
          <cell r="G235">
            <v>15450000</v>
          </cell>
          <cell r="K235">
            <v>1154980</v>
          </cell>
          <cell r="L235">
            <v>5694004</v>
          </cell>
          <cell r="O235">
            <v>1154980</v>
          </cell>
          <cell r="P235">
            <v>5694004</v>
          </cell>
        </row>
        <row r="237">
          <cell r="B237">
            <v>1030000</v>
          </cell>
          <cell r="C237">
            <v>0</v>
          </cell>
          <cell r="D237">
            <v>0</v>
          </cell>
          <cell r="E237">
            <v>1030000</v>
          </cell>
          <cell r="F237">
            <v>0</v>
          </cell>
          <cell r="G237">
            <v>1030000</v>
          </cell>
          <cell r="K237">
            <v>0</v>
          </cell>
          <cell r="L237">
            <v>0</v>
          </cell>
          <cell r="O237">
            <v>0</v>
          </cell>
          <cell r="P237">
            <v>0</v>
          </cell>
        </row>
        <row r="239">
          <cell r="B239">
            <v>257500000</v>
          </cell>
          <cell r="C239">
            <v>0</v>
          </cell>
          <cell r="D239">
            <v>0</v>
          </cell>
          <cell r="E239">
            <v>257500000</v>
          </cell>
          <cell r="F239">
            <v>0</v>
          </cell>
          <cell r="G239">
            <v>257500000</v>
          </cell>
          <cell r="K239">
            <v>0</v>
          </cell>
          <cell r="L239">
            <v>257493162</v>
          </cell>
          <cell r="O239">
            <v>17142669</v>
          </cell>
          <cell r="P239">
            <v>98591331</v>
          </cell>
        </row>
        <row r="241">
          <cell r="B241">
            <v>474000000</v>
          </cell>
          <cell r="C241">
            <v>0</v>
          </cell>
          <cell r="D241">
            <v>-68312586</v>
          </cell>
          <cell r="E241">
            <v>405687414</v>
          </cell>
          <cell r="F241">
            <v>0</v>
          </cell>
          <cell r="G241">
            <v>405687414</v>
          </cell>
          <cell r="K241">
            <v>0</v>
          </cell>
          <cell r="L241">
            <v>405687414</v>
          </cell>
          <cell r="O241">
            <v>32682930</v>
          </cell>
          <cell r="P241">
            <v>129757435</v>
          </cell>
        </row>
        <row r="243">
          <cell r="B243">
            <v>332566000</v>
          </cell>
          <cell r="C243">
            <v>0</v>
          </cell>
          <cell r="D243">
            <v>0</v>
          </cell>
          <cell r="E243">
            <v>332566000</v>
          </cell>
          <cell r="F243">
            <v>0</v>
          </cell>
          <cell r="G243">
            <v>332566000</v>
          </cell>
          <cell r="K243">
            <v>0</v>
          </cell>
          <cell r="L243">
            <v>275287542</v>
          </cell>
          <cell r="O243">
            <v>23142619</v>
          </cell>
          <cell r="P243">
            <v>85116657</v>
          </cell>
        </row>
        <row r="245">
          <cell r="B245">
            <v>51136000</v>
          </cell>
          <cell r="C245">
            <v>0</v>
          </cell>
          <cell r="D245">
            <v>0</v>
          </cell>
          <cell r="E245">
            <v>51136000</v>
          </cell>
          <cell r="F245">
            <v>0</v>
          </cell>
          <cell r="G245">
            <v>51136000</v>
          </cell>
          <cell r="K245">
            <v>0</v>
          </cell>
          <cell r="L245">
            <v>51136000</v>
          </cell>
          <cell r="O245">
            <v>5724828</v>
          </cell>
          <cell r="P245">
            <v>23874476</v>
          </cell>
        </row>
        <row r="247">
          <cell r="B247">
            <v>176460000</v>
          </cell>
          <cell r="C247">
            <v>0</v>
          </cell>
          <cell r="D247">
            <v>6586800</v>
          </cell>
          <cell r="E247">
            <v>183046800</v>
          </cell>
          <cell r="F247">
            <v>0</v>
          </cell>
          <cell r="G247">
            <v>183046800</v>
          </cell>
          <cell r="K247">
            <v>0</v>
          </cell>
          <cell r="L247">
            <v>170318267</v>
          </cell>
          <cell r="O247">
            <v>14467213</v>
          </cell>
          <cell r="P247">
            <v>122053381</v>
          </cell>
        </row>
        <row r="249">
          <cell r="B249">
            <v>100786000</v>
          </cell>
          <cell r="C249">
            <v>0</v>
          </cell>
          <cell r="D249">
            <v>0</v>
          </cell>
          <cell r="E249">
            <v>100786000</v>
          </cell>
          <cell r="F249">
            <v>0</v>
          </cell>
          <cell r="G249">
            <v>100786000</v>
          </cell>
          <cell r="K249">
            <v>8044100</v>
          </cell>
          <cell r="L249">
            <v>58708180</v>
          </cell>
          <cell r="O249">
            <v>8044100</v>
          </cell>
          <cell r="P249">
            <v>58708180</v>
          </cell>
        </row>
        <row r="251">
          <cell r="B251">
            <v>7896000</v>
          </cell>
          <cell r="C251">
            <v>0</v>
          </cell>
          <cell r="D251">
            <v>0</v>
          </cell>
          <cell r="E251">
            <v>7896000</v>
          </cell>
          <cell r="F251">
            <v>0</v>
          </cell>
          <cell r="G251">
            <v>7896000</v>
          </cell>
          <cell r="K251">
            <v>321363</v>
          </cell>
          <cell r="L251">
            <v>2130715</v>
          </cell>
          <cell r="O251">
            <v>321363</v>
          </cell>
          <cell r="P251">
            <v>2130715</v>
          </cell>
        </row>
        <row r="253">
          <cell r="B253">
            <v>39140000</v>
          </cell>
          <cell r="C253">
            <v>0</v>
          </cell>
          <cell r="D253">
            <v>0</v>
          </cell>
          <cell r="E253">
            <v>39140000</v>
          </cell>
          <cell r="F253">
            <v>0</v>
          </cell>
          <cell r="G253">
            <v>39140000</v>
          </cell>
          <cell r="K253">
            <v>0</v>
          </cell>
          <cell r="L253">
            <v>39000000</v>
          </cell>
          <cell r="O253">
            <v>10520000</v>
          </cell>
          <cell r="P253">
            <v>21520000</v>
          </cell>
        </row>
        <row r="255">
          <cell r="B255">
            <v>44558000</v>
          </cell>
          <cell r="C255">
            <v>0</v>
          </cell>
          <cell r="D255">
            <v>0</v>
          </cell>
          <cell r="E255">
            <v>44558000</v>
          </cell>
          <cell r="F255">
            <v>0</v>
          </cell>
          <cell r="G255">
            <v>44558000</v>
          </cell>
          <cell r="K255">
            <v>0</v>
          </cell>
          <cell r="L255">
            <v>44558000</v>
          </cell>
          <cell r="O255">
            <v>0</v>
          </cell>
          <cell r="P255">
            <v>0</v>
          </cell>
        </row>
        <row r="257">
          <cell r="B257">
            <v>25622000</v>
          </cell>
          <cell r="C257">
            <v>0</v>
          </cell>
          <cell r="D257">
            <v>0</v>
          </cell>
          <cell r="E257">
            <v>25622000</v>
          </cell>
          <cell r="F257">
            <v>0</v>
          </cell>
          <cell r="G257">
            <v>25622000</v>
          </cell>
          <cell r="K257">
            <v>0</v>
          </cell>
          <cell r="L257">
            <v>0</v>
          </cell>
          <cell r="O257">
            <v>0</v>
          </cell>
          <cell r="P257">
            <v>0</v>
          </cell>
        </row>
        <row r="259">
          <cell r="B259">
            <v>25622000</v>
          </cell>
          <cell r="C259">
            <v>0</v>
          </cell>
          <cell r="D259">
            <v>3000000</v>
          </cell>
          <cell r="E259">
            <v>28622000</v>
          </cell>
          <cell r="F259">
            <v>0</v>
          </cell>
          <cell r="G259">
            <v>28622000</v>
          </cell>
          <cell r="K259">
            <v>0</v>
          </cell>
          <cell r="L259">
            <v>25622000</v>
          </cell>
          <cell r="O259">
            <v>28630</v>
          </cell>
          <cell r="P259">
            <v>6676755</v>
          </cell>
        </row>
        <row r="261">
          <cell r="B261">
            <v>63603000</v>
          </cell>
          <cell r="C261">
            <v>0</v>
          </cell>
          <cell r="D261">
            <v>0</v>
          </cell>
          <cell r="E261">
            <v>63603000</v>
          </cell>
          <cell r="F261">
            <v>0</v>
          </cell>
          <cell r="G261">
            <v>63603000</v>
          </cell>
          <cell r="K261">
            <v>63600000</v>
          </cell>
          <cell r="L261">
            <v>63600000</v>
          </cell>
          <cell r="O261">
            <v>0</v>
          </cell>
          <cell r="P261">
            <v>0</v>
          </cell>
        </row>
        <row r="263">
          <cell r="B263">
            <v>40314000</v>
          </cell>
          <cell r="C263">
            <v>0</v>
          </cell>
          <cell r="D263">
            <v>0</v>
          </cell>
          <cell r="E263">
            <v>40314000</v>
          </cell>
          <cell r="F263">
            <v>0</v>
          </cell>
          <cell r="G263">
            <v>40314000</v>
          </cell>
          <cell r="K263">
            <v>0</v>
          </cell>
          <cell r="L263">
            <v>21403984</v>
          </cell>
          <cell r="O263">
            <v>576000</v>
          </cell>
          <cell r="P263">
            <v>6175775</v>
          </cell>
        </row>
        <row r="265">
          <cell r="B265">
            <v>7896000</v>
          </cell>
          <cell r="C265">
            <v>0</v>
          </cell>
          <cell r="D265">
            <v>0</v>
          </cell>
          <cell r="E265">
            <v>7896000</v>
          </cell>
          <cell r="F265">
            <v>0</v>
          </cell>
          <cell r="G265">
            <v>7896000</v>
          </cell>
          <cell r="K265">
            <v>340957</v>
          </cell>
          <cell r="L265">
            <v>2505496</v>
          </cell>
          <cell r="O265">
            <v>340957</v>
          </cell>
          <cell r="P265">
            <v>2505496</v>
          </cell>
        </row>
        <row r="267">
          <cell r="B267">
            <v>13284000</v>
          </cell>
          <cell r="C267">
            <v>0</v>
          </cell>
          <cell r="D267">
            <v>0</v>
          </cell>
          <cell r="E267">
            <v>13284000</v>
          </cell>
          <cell r="F267">
            <v>0</v>
          </cell>
          <cell r="G267">
            <v>13284000</v>
          </cell>
          <cell r="K267">
            <v>1000410</v>
          </cell>
          <cell r="L267">
            <v>11255660</v>
          </cell>
          <cell r="O267">
            <v>1000410</v>
          </cell>
          <cell r="P267">
            <v>9154420</v>
          </cell>
        </row>
        <row r="269">
          <cell r="B269">
            <v>151178000</v>
          </cell>
          <cell r="C269">
            <v>0</v>
          </cell>
          <cell r="D269">
            <v>0</v>
          </cell>
          <cell r="E269">
            <v>151178000</v>
          </cell>
          <cell r="F269">
            <v>0</v>
          </cell>
          <cell r="G269">
            <v>151178000</v>
          </cell>
          <cell r="K269">
            <v>0</v>
          </cell>
          <cell r="L269">
            <v>151178000</v>
          </cell>
          <cell r="O269">
            <v>11672572</v>
          </cell>
          <cell r="P269">
            <v>32099367</v>
          </cell>
        </row>
        <row r="271">
          <cell r="B271">
            <v>206000000</v>
          </cell>
          <cell r="C271">
            <v>0</v>
          </cell>
          <cell r="D271">
            <v>0</v>
          </cell>
          <cell r="E271">
            <v>206000000</v>
          </cell>
          <cell r="F271">
            <v>0</v>
          </cell>
          <cell r="G271">
            <v>206000000</v>
          </cell>
          <cell r="K271">
            <v>44832000</v>
          </cell>
          <cell r="L271">
            <v>204832000</v>
          </cell>
          <cell r="O271">
            <v>7860000</v>
          </cell>
          <cell r="P271">
            <v>123860000</v>
          </cell>
        </row>
        <row r="274">
          <cell r="B274">
            <v>6387658000</v>
          </cell>
          <cell r="C274">
            <v>0</v>
          </cell>
          <cell r="D274">
            <v>74445633</v>
          </cell>
          <cell r="E274">
            <v>6462103633</v>
          </cell>
          <cell r="F274">
            <v>0</v>
          </cell>
          <cell r="G274">
            <v>6462103633</v>
          </cell>
          <cell r="K274">
            <v>554244413</v>
          </cell>
          <cell r="L274">
            <v>5649157742</v>
          </cell>
          <cell r="O274">
            <v>506925384</v>
          </cell>
          <cell r="P274">
            <v>3509988499</v>
          </cell>
        </row>
        <row r="286">
          <cell r="B286">
            <v>3311037000</v>
          </cell>
          <cell r="C286">
            <v>0</v>
          </cell>
          <cell r="D286">
            <v>0</v>
          </cell>
          <cell r="E286">
            <v>3311037000</v>
          </cell>
          <cell r="F286">
            <v>0</v>
          </cell>
          <cell r="G286">
            <v>3311037000</v>
          </cell>
          <cell r="K286">
            <v>372175968</v>
          </cell>
          <cell r="L286">
            <v>3111124570</v>
          </cell>
          <cell r="O286">
            <v>310997292</v>
          </cell>
          <cell r="P286">
            <v>1942778824</v>
          </cell>
        </row>
        <row r="299">
          <cell r="B299">
            <v>4664850000</v>
          </cell>
          <cell r="C299">
            <v>0</v>
          </cell>
          <cell r="D299">
            <v>0</v>
          </cell>
          <cell r="E299">
            <v>4664850000</v>
          </cell>
          <cell r="F299">
            <v>0</v>
          </cell>
          <cell r="G299">
            <v>4664850000</v>
          </cell>
          <cell r="K299">
            <v>99621761</v>
          </cell>
          <cell r="L299">
            <v>4096869547</v>
          </cell>
          <cell r="O299">
            <v>338900296</v>
          </cell>
          <cell r="P299">
            <v>2661446260</v>
          </cell>
        </row>
        <row r="306">
          <cell r="B306">
            <v>2419149000</v>
          </cell>
          <cell r="C306">
            <v>0</v>
          </cell>
          <cell r="D306">
            <v>0</v>
          </cell>
          <cell r="E306">
            <v>2419149000</v>
          </cell>
          <cell r="F306">
            <v>0</v>
          </cell>
          <cell r="G306">
            <v>2419149000</v>
          </cell>
          <cell r="K306">
            <v>0</v>
          </cell>
          <cell r="L306">
            <v>2304553026</v>
          </cell>
          <cell r="O306">
            <v>217308283</v>
          </cell>
          <cell r="P306">
            <v>1459759410</v>
          </cell>
        </row>
        <row r="319">
          <cell r="B319">
            <v>1768482000</v>
          </cell>
          <cell r="C319">
            <v>0</v>
          </cell>
          <cell r="D319">
            <v>0</v>
          </cell>
          <cell r="E319">
            <v>1768482000</v>
          </cell>
          <cell r="F319">
            <v>0</v>
          </cell>
          <cell r="G319">
            <v>1768482000</v>
          </cell>
          <cell r="K319">
            <v>54757634</v>
          </cell>
          <cell r="L319">
            <v>1622574481</v>
          </cell>
          <cell r="O319">
            <v>100446691</v>
          </cell>
          <cell r="P319">
            <v>1030161760</v>
          </cell>
        </row>
        <row r="326">
          <cell r="B326">
            <v>3598145000</v>
          </cell>
          <cell r="C326">
            <v>0</v>
          </cell>
          <cell r="D326">
            <v>0</v>
          </cell>
          <cell r="E326">
            <v>3598145000</v>
          </cell>
          <cell r="F326">
            <v>0</v>
          </cell>
          <cell r="G326">
            <v>3598145000</v>
          </cell>
          <cell r="K326">
            <v>22744000</v>
          </cell>
          <cell r="L326">
            <v>3382147043</v>
          </cell>
          <cell r="O326">
            <v>261160216</v>
          </cell>
          <cell r="P326">
            <v>2225430583</v>
          </cell>
        </row>
        <row r="337">
          <cell r="B337">
            <v>1048640000</v>
          </cell>
          <cell r="C337">
            <v>0</v>
          </cell>
          <cell r="D337">
            <v>0</v>
          </cell>
          <cell r="E337">
            <v>1048640000</v>
          </cell>
          <cell r="F337">
            <v>0</v>
          </cell>
          <cell r="G337">
            <v>1048640000</v>
          </cell>
          <cell r="K337">
            <v>0</v>
          </cell>
          <cell r="L337">
            <v>771814188</v>
          </cell>
          <cell r="O337">
            <v>56807892</v>
          </cell>
          <cell r="P337">
            <v>480841001</v>
          </cell>
        </row>
        <row r="344">
          <cell r="B344">
            <v>126690000</v>
          </cell>
          <cell r="C344">
            <v>0</v>
          </cell>
          <cell r="D344">
            <v>0</v>
          </cell>
          <cell r="E344">
            <v>126690000</v>
          </cell>
          <cell r="F344">
            <v>0</v>
          </cell>
          <cell r="G344">
            <v>126690000</v>
          </cell>
          <cell r="K344">
            <v>13333333</v>
          </cell>
          <cell r="L344">
            <v>104567133</v>
          </cell>
          <cell r="O344">
            <v>10761000</v>
          </cell>
          <cell r="P344">
            <v>85967000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B8C77-09CC-4AEC-9948-5C64481F71AC}">
  <sheetPr>
    <tabColor rgb="FF92D050"/>
  </sheetPr>
  <dimension ref="A1:S234"/>
  <sheetViews>
    <sheetView tabSelected="1" zoomScale="115" zoomScaleNormal="115" workbookViewId="0">
      <selection activeCell="A8" sqref="A8"/>
    </sheetView>
  </sheetViews>
  <sheetFormatPr baseColWidth="10" defaultRowHeight="15" x14ac:dyDescent="0.25"/>
  <cols>
    <col min="1" max="1" width="4" customWidth="1"/>
    <col min="2" max="2" width="42.7109375" style="201" customWidth="1"/>
    <col min="3" max="3" width="65.85546875" customWidth="1"/>
    <col min="4" max="4" width="15.28515625" customWidth="1"/>
    <col min="5" max="5" width="13.7109375" customWidth="1"/>
    <col min="6" max="6" width="13.5703125" customWidth="1"/>
    <col min="7" max="7" width="17" customWidth="1"/>
    <col min="8" max="8" width="13.140625" customWidth="1"/>
    <col min="9" max="9" width="15.5703125" customWidth="1"/>
    <col min="10" max="10" width="15.85546875" customWidth="1"/>
    <col min="11" max="11" width="16.42578125" customWidth="1"/>
    <col min="12" max="12" width="9.7109375" customWidth="1"/>
    <col min="13" max="13" width="17" customWidth="1"/>
    <col min="14" max="14" width="17.28515625" customWidth="1"/>
    <col min="15" max="15" width="10.5703125" customWidth="1"/>
    <col min="16" max="16" width="16.42578125" hidden="1" customWidth="1"/>
    <col min="17" max="17" width="16.42578125" customWidth="1"/>
    <col min="257" max="257" width="4" customWidth="1"/>
    <col min="258" max="258" width="42.7109375" customWidth="1"/>
    <col min="259" max="259" width="65.85546875" customWidth="1"/>
    <col min="260" max="260" width="15.28515625" customWidth="1"/>
    <col min="261" max="261" width="13.7109375" customWidth="1"/>
    <col min="262" max="262" width="13.5703125" customWidth="1"/>
    <col min="263" max="263" width="17" customWidth="1"/>
    <col min="264" max="264" width="13.140625" customWidth="1"/>
    <col min="265" max="265" width="15.5703125" customWidth="1"/>
    <col min="266" max="266" width="15.85546875" customWidth="1"/>
    <col min="267" max="267" width="16.42578125" customWidth="1"/>
    <col min="268" max="268" width="9.7109375" customWidth="1"/>
    <col min="269" max="269" width="17" customWidth="1"/>
    <col min="270" max="270" width="17.28515625" customWidth="1"/>
    <col min="271" max="271" width="10.5703125" customWidth="1"/>
    <col min="272" max="272" width="0" hidden="1" customWidth="1"/>
    <col min="273" max="273" width="16.42578125" customWidth="1"/>
    <col min="513" max="513" width="4" customWidth="1"/>
    <col min="514" max="514" width="42.7109375" customWidth="1"/>
    <col min="515" max="515" width="65.85546875" customWidth="1"/>
    <col min="516" max="516" width="15.28515625" customWidth="1"/>
    <col min="517" max="517" width="13.7109375" customWidth="1"/>
    <col min="518" max="518" width="13.5703125" customWidth="1"/>
    <col min="519" max="519" width="17" customWidth="1"/>
    <col min="520" max="520" width="13.140625" customWidth="1"/>
    <col min="521" max="521" width="15.5703125" customWidth="1"/>
    <col min="522" max="522" width="15.85546875" customWidth="1"/>
    <col min="523" max="523" width="16.42578125" customWidth="1"/>
    <col min="524" max="524" width="9.7109375" customWidth="1"/>
    <col min="525" max="525" width="17" customWidth="1"/>
    <col min="526" max="526" width="17.28515625" customWidth="1"/>
    <col min="527" max="527" width="10.5703125" customWidth="1"/>
    <col min="528" max="528" width="0" hidden="1" customWidth="1"/>
    <col min="529" max="529" width="16.42578125" customWidth="1"/>
    <col min="769" max="769" width="4" customWidth="1"/>
    <col min="770" max="770" width="42.7109375" customWidth="1"/>
    <col min="771" max="771" width="65.85546875" customWidth="1"/>
    <col min="772" max="772" width="15.28515625" customWidth="1"/>
    <col min="773" max="773" width="13.7109375" customWidth="1"/>
    <col min="774" max="774" width="13.5703125" customWidth="1"/>
    <col min="775" max="775" width="17" customWidth="1"/>
    <col min="776" max="776" width="13.140625" customWidth="1"/>
    <col min="777" max="777" width="15.5703125" customWidth="1"/>
    <col min="778" max="778" width="15.85546875" customWidth="1"/>
    <col min="779" max="779" width="16.42578125" customWidth="1"/>
    <col min="780" max="780" width="9.7109375" customWidth="1"/>
    <col min="781" max="781" width="17" customWidth="1"/>
    <col min="782" max="782" width="17.28515625" customWidth="1"/>
    <col min="783" max="783" width="10.5703125" customWidth="1"/>
    <col min="784" max="784" width="0" hidden="1" customWidth="1"/>
    <col min="785" max="785" width="16.42578125" customWidth="1"/>
    <col min="1025" max="1025" width="4" customWidth="1"/>
    <col min="1026" max="1026" width="42.7109375" customWidth="1"/>
    <col min="1027" max="1027" width="65.85546875" customWidth="1"/>
    <col min="1028" max="1028" width="15.28515625" customWidth="1"/>
    <col min="1029" max="1029" width="13.7109375" customWidth="1"/>
    <col min="1030" max="1030" width="13.5703125" customWidth="1"/>
    <col min="1031" max="1031" width="17" customWidth="1"/>
    <col min="1032" max="1032" width="13.140625" customWidth="1"/>
    <col min="1033" max="1033" width="15.5703125" customWidth="1"/>
    <col min="1034" max="1034" width="15.85546875" customWidth="1"/>
    <col min="1035" max="1035" width="16.42578125" customWidth="1"/>
    <col min="1036" max="1036" width="9.7109375" customWidth="1"/>
    <col min="1037" max="1037" width="17" customWidth="1"/>
    <col min="1038" max="1038" width="17.28515625" customWidth="1"/>
    <col min="1039" max="1039" width="10.5703125" customWidth="1"/>
    <col min="1040" max="1040" width="0" hidden="1" customWidth="1"/>
    <col min="1041" max="1041" width="16.42578125" customWidth="1"/>
    <col min="1281" max="1281" width="4" customWidth="1"/>
    <col min="1282" max="1282" width="42.7109375" customWidth="1"/>
    <col min="1283" max="1283" width="65.85546875" customWidth="1"/>
    <col min="1284" max="1284" width="15.28515625" customWidth="1"/>
    <col min="1285" max="1285" width="13.7109375" customWidth="1"/>
    <col min="1286" max="1286" width="13.5703125" customWidth="1"/>
    <col min="1287" max="1287" width="17" customWidth="1"/>
    <col min="1288" max="1288" width="13.140625" customWidth="1"/>
    <col min="1289" max="1289" width="15.5703125" customWidth="1"/>
    <col min="1290" max="1290" width="15.85546875" customWidth="1"/>
    <col min="1291" max="1291" width="16.42578125" customWidth="1"/>
    <col min="1292" max="1292" width="9.7109375" customWidth="1"/>
    <col min="1293" max="1293" width="17" customWidth="1"/>
    <col min="1294" max="1294" width="17.28515625" customWidth="1"/>
    <col min="1295" max="1295" width="10.5703125" customWidth="1"/>
    <col min="1296" max="1296" width="0" hidden="1" customWidth="1"/>
    <col min="1297" max="1297" width="16.42578125" customWidth="1"/>
    <col min="1537" max="1537" width="4" customWidth="1"/>
    <col min="1538" max="1538" width="42.7109375" customWidth="1"/>
    <col min="1539" max="1539" width="65.85546875" customWidth="1"/>
    <col min="1540" max="1540" width="15.28515625" customWidth="1"/>
    <col min="1541" max="1541" width="13.7109375" customWidth="1"/>
    <col min="1542" max="1542" width="13.5703125" customWidth="1"/>
    <col min="1543" max="1543" width="17" customWidth="1"/>
    <col min="1544" max="1544" width="13.140625" customWidth="1"/>
    <col min="1545" max="1545" width="15.5703125" customWidth="1"/>
    <col min="1546" max="1546" width="15.85546875" customWidth="1"/>
    <col min="1547" max="1547" width="16.42578125" customWidth="1"/>
    <col min="1548" max="1548" width="9.7109375" customWidth="1"/>
    <col min="1549" max="1549" width="17" customWidth="1"/>
    <col min="1550" max="1550" width="17.28515625" customWidth="1"/>
    <col min="1551" max="1551" width="10.5703125" customWidth="1"/>
    <col min="1552" max="1552" width="0" hidden="1" customWidth="1"/>
    <col min="1553" max="1553" width="16.42578125" customWidth="1"/>
    <col min="1793" max="1793" width="4" customWidth="1"/>
    <col min="1794" max="1794" width="42.7109375" customWidth="1"/>
    <col min="1795" max="1795" width="65.85546875" customWidth="1"/>
    <col min="1796" max="1796" width="15.28515625" customWidth="1"/>
    <col min="1797" max="1797" width="13.7109375" customWidth="1"/>
    <col min="1798" max="1798" width="13.5703125" customWidth="1"/>
    <col min="1799" max="1799" width="17" customWidth="1"/>
    <col min="1800" max="1800" width="13.140625" customWidth="1"/>
    <col min="1801" max="1801" width="15.5703125" customWidth="1"/>
    <col min="1802" max="1802" width="15.85546875" customWidth="1"/>
    <col min="1803" max="1803" width="16.42578125" customWidth="1"/>
    <col min="1804" max="1804" width="9.7109375" customWidth="1"/>
    <col min="1805" max="1805" width="17" customWidth="1"/>
    <col min="1806" max="1806" width="17.28515625" customWidth="1"/>
    <col min="1807" max="1807" width="10.5703125" customWidth="1"/>
    <col min="1808" max="1808" width="0" hidden="1" customWidth="1"/>
    <col min="1809" max="1809" width="16.42578125" customWidth="1"/>
    <col min="2049" max="2049" width="4" customWidth="1"/>
    <col min="2050" max="2050" width="42.7109375" customWidth="1"/>
    <col min="2051" max="2051" width="65.85546875" customWidth="1"/>
    <col min="2052" max="2052" width="15.28515625" customWidth="1"/>
    <col min="2053" max="2053" width="13.7109375" customWidth="1"/>
    <col min="2054" max="2054" width="13.5703125" customWidth="1"/>
    <col min="2055" max="2055" width="17" customWidth="1"/>
    <col min="2056" max="2056" width="13.140625" customWidth="1"/>
    <col min="2057" max="2057" width="15.5703125" customWidth="1"/>
    <col min="2058" max="2058" width="15.85546875" customWidth="1"/>
    <col min="2059" max="2059" width="16.42578125" customWidth="1"/>
    <col min="2060" max="2060" width="9.7109375" customWidth="1"/>
    <col min="2061" max="2061" width="17" customWidth="1"/>
    <col min="2062" max="2062" width="17.28515625" customWidth="1"/>
    <col min="2063" max="2063" width="10.5703125" customWidth="1"/>
    <col min="2064" max="2064" width="0" hidden="1" customWidth="1"/>
    <col min="2065" max="2065" width="16.42578125" customWidth="1"/>
    <col min="2305" max="2305" width="4" customWidth="1"/>
    <col min="2306" max="2306" width="42.7109375" customWidth="1"/>
    <col min="2307" max="2307" width="65.85546875" customWidth="1"/>
    <col min="2308" max="2308" width="15.28515625" customWidth="1"/>
    <col min="2309" max="2309" width="13.7109375" customWidth="1"/>
    <col min="2310" max="2310" width="13.5703125" customWidth="1"/>
    <col min="2311" max="2311" width="17" customWidth="1"/>
    <col min="2312" max="2312" width="13.140625" customWidth="1"/>
    <col min="2313" max="2313" width="15.5703125" customWidth="1"/>
    <col min="2314" max="2314" width="15.85546875" customWidth="1"/>
    <col min="2315" max="2315" width="16.42578125" customWidth="1"/>
    <col min="2316" max="2316" width="9.7109375" customWidth="1"/>
    <col min="2317" max="2317" width="17" customWidth="1"/>
    <col min="2318" max="2318" width="17.28515625" customWidth="1"/>
    <col min="2319" max="2319" width="10.5703125" customWidth="1"/>
    <col min="2320" max="2320" width="0" hidden="1" customWidth="1"/>
    <col min="2321" max="2321" width="16.42578125" customWidth="1"/>
    <col min="2561" max="2561" width="4" customWidth="1"/>
    <col min="2562" max="2562" width="42.7109375" customWidth="1"/>
    <col min="2563" max="2563" width="65.85546875" customWidth="1"/>
    <col min="2564" max="2564" width="15.28515625" customWidth="1"/>
    <col min="2565" max="2565" width="13.7109375" customWidth="1"/>
    <col min="2566" max="2566" width="13.5703125" customWidth="1"/>
    <col min="2567" max="2567" width="17" customWidth="1"/>
    <col min="2568" max="2568" width="13.140625" customWidth="1"/>
    <col min="2569" max="2569" width="15.5703125" customWidth="1"/>
    <col min="2570" max="2570" width="15.85546875" customWidth="1"/>
    <col min="2571" max="2571" width="16.42578125" customWidth="1"/>
    <col min="2572" max="2572" width="9.7109375" customWidth="1"/>
    <col min="2573" max="2573" width="17" customWidth="1"/>
    <col min="2574" max="2574" width="17.28515625" customWidth="1"/>
    <col min="2575" max="2575" width="10.5703125" customWidth="1"/>
    <col min="2576" max="2576" width="0" hidden="1" customWidth="1"/>
    <col min="2577" max="2577" width="16.42578125" customWidth="1"/>
    <col min="2817" max="2817" width="4" customWidth="1"/>
    <col min="2818" max="2818" width="42.7109375" customWidth="1"/>
    <col min="2819" max="2819" width="65.85546875" customWidth="1"/>
    <col min="2820" max="2820" width="15.28515625" customWidth="1"/>
    <col min="2821" max="2821" width="13.7109375" customWidth="1"/>
    <col min="2822" max="2822" width="13.5703125" customWidth="1"/>
    <col min="2823" max="2823" width="17" customWidth="1"/>
    <col min="2824" max="2824" width="13.140625" customWidth="1"/>
    <col min="2825" max="2825" width="15.5703125" customWidth="1"/>
    <col min="2826" max="2826" width="15.85546875" customWidth="1"/>
    <col min="2827" max="2827" width="16.42578125" customWidth="1"/>
    <col min="2828" max="2828" width="9.7109375" customWidth="1"/>
    <col min="2829" max="2829" width="17" customWidth="1"/>
    <col min="2830" max="2830" width="17.28515625" customWidth="1"/>
    <col min="2831" max="2831" width="10.5703125" customWidth="1"/>
    <col min="2832" max="2832" width="0" hidden="1" customWidth="1"/>
    <col min="2833" max="2833" width="16.42578125" customWidth="1"/>
    <col min="3073" max="3073" width="4" customWidth="1"/>
    <col min="3074" max="3074" width="42.7109375" customWidth="1"/>
    <col min="3075" max="3075" width="65.85546875" customWidth="1"/>
    <col min="3076" max="3076" width="15.28515625" customWidth="1"/>
    <col min="3077" max="3077" width="13.7109375" customWidth="1"/>
    <col min="3078" max="3078" width="13.5703125" customWidth="1"/>
    <col min="3079" max="3079" width="17" customWidth="1"/>
    <col min="3080" max="3080" width="13.140625" customWidth="1"/>
    <col min="3081" max="3081" width="15.5703125" customWidth="1"/>
    <col min="3082" max="3082" width="15.85546875" customWidth="1"/>
    <col min="3083" max="3083" width="16.42578125" customWidth="1"/>
    <col min="3084" max="3084" width="9.7109375" customWidth="1"/>
    <col min="3085" max="3085" width="17" customWidth="1"/>
    <col min="3086" max="3086" width="17.28515625" customWidth="1"/>
    <col min="3087" max="3087" width="10.5703125" customWidth="1"/>
    <col min="3088" max="3088" width="0" hidden="1" customWidth="1"/>
    <col min="3089" max="3089" width="16.42578125" customWidth="1"/>
    <col min="3329" max="3329" width="4" customWidth="1"/>
    <col min="3330" max="3330" width="42.7109375" customWidth="1"/>
    <col min="3331" max="3331" width="65.85546875" customWidth="1"/>
    <col min="3332" max="3332" width="15.28515625" customWidth="1"/>
    <col min="3333" max="3333" width="13.7109375" customWidth="1"/>
    <col min="3334" max="3334" width="13.5703125" customWidth="1"/>
    <col min="3335" max="3335" width="17" customWidth="1"/>
    <col min="3336" max="3336" width="13.140625" customWidth="1"/>
    <col min="3337" max="3337" width="15.5703125" customWidth="1"/>
    <col min="3338" max="3338" width="15.85546875" customWidth="1"/>
    <col min="3339" max="3339" width="16.42578125" customWidth="1"/>
    <col min="3340" max="3340" width="9.7109375" customWidth="1"/>
    <col min="3341" max="3341" width="17" customWidth="1"/>
    <col min="3342" max="3342" width="17.28515625" customWidth="1"/>
    <col min="3343" max="3343" width="10.5703125" customWidth="1"/>
    <col min="3344" max="3344" width="0" hidden="1" customWidth="1"/>
    <col min="3345" max="3345" width="16.42578125" customWidth="1"/>
    <col min="3585" max="3585" width="4" customWidth="1"/>
    <col min="3586" max="3586" width="42.7109375" customWidth="1"/>
    <col min="3587" max="3587" width="65.85546875" customWidth="1"/>
    <col min="3588" max="3588" width="15.28515625" customWidth="1"/>
    <col min="3589" max="3589" width="13.7109375" customWidth="1"/>
    <col min="3590" max="3590" width="13.5703125" customWidth="1"/>
    <col min="3591" max="3591" width="17" customWidth="1"/>
    <col min="3592" max="3592" width="13.140625" customWidth="1"/>
    <col min="3593" max="3593" width="15.5703125" customWidth="1"/>
    <col min="3594" max="3594" width="15.85546875" customWidth="1"/>
    <col min="3595" max="3595" width="16.42578125" customWidth="1"/>
    <col min="3596" max="3596" width="9.7109375" customWidth="1"/>
    <col min="3597" max="3597" width="17" customWidth="1"/>
    <col min="3598" max="3598" width="17.28515625" customWidth="1"/>
    <col min="3599" max="3599" width="10.5703125" customWidth="1"/>
    <col min="3600" max="3600" width="0" hidden="1" customWidth="1"/>
    <col min="3601" max="3601" width="16.42578125" customWidth="1"/>
    <col min="3841" max="3841" width="4" customWidth="1"/>
    <col min="3842" max="3842" width="42.7109375" customWidth="1"/>
    <col min="3843" max="3843" width="65.85546875" customWidth="1"/>
    <col min="3844" max="3844" width="15.28515625" customWidth="1"/>
    <col min="3845" max="3845" width="13.7109375" customWidth="1"/>
    <col min="3846" max="3846" width="13.5703125" customWidth="1"/>
    <col min="3847" max="3847" width="17" customWidth="1"/>
    <col min="3848" max="3848" width="13.140625" customWidth="1"/>
    <col min="3849" max="3849" width="15.5703125" customWidth="1"/>
    <col min="3850" max="3850" width="15.85546875" customWidth="1"/>
    <col min="3851" max="3851" width="16.42578125" customWidth="1"/>
    <col min="3852" max="3852" width="9.7109375" customWidth="1"/>
    <col min="3853" max="3853" width="17" customWidth="1"/>
    <col min="3854" max="3854" width="17.28515625" customWidth="1"/>
    <col min="3855" max="3855" width="10.5703125" customWidth="1"/>
    <col min="3856" max="3856" width="0" hidden="1" customWidth="1"/>
    <col min="3857" max="3857" width="16.42578125" customWidth="1"/>
    <col min="4097" max="4097" width="4" customWidth="1"/>
    <col min="4098" max="4098" width="42.7109375" customWidth="1"/>
    <col min="4099" max="4099" width="65.85546875" customWidth="1"/>
    <col min="4100" max="4100" width="15.28515625" customWidth="1"/>
    <col min="4101" max="4101" width="13.7109375" customWidth="1"/>
    <col min="4102" max="4102" width="13.5703125" customWidth="1"/>
    <col min="4103" max="4103" width="17" customWidth="1"/>
    <col min="4104" max="4104" width="13.140625" customWidth="1"/>
    <col min="4105" max="4105" width="15.5703125" customWidth="1"/>
    <col min="4106" max="4106" width="15.85546875" customWidth="1"/>
    <col min="4107" max="4107" width="16.42578125" customWidth="1"/>
    <col min="4108" max="4108" width="9.7109375" customWidth="1"/>
    <col min="4109" max="4109" width="17" customWidth="1"/>
    <col min="4110" max="4110" width="17.28515625" customWidth="1"/>
    <col min="4111" max="4111" width="10.5703125" customWidth="1"/>
    <col min="4112" max="4112" width="0" hidden="1" customWidth="1"/>
    <col min="4113" max="4113" width="16.42578125" customWidth="1"/>
    <col min="4353" max="4353" width="4" customWidth="1"/>
    <col min="4354" max="4354" width="42.7109375" customWidth="1"/>
    <col min="4355" max="4355" width="65.85546875" customWidth="1"/>
    <col min="4356" max="4356" width="15.28515625" customWidth="1"/>
    <col min="4357" max="4357" width="13.7109375" customWidth="1"/>
    <col min="4358" max="4358" width="13.5703125" customWidth="1"/>
    <col min="4359" max="4359" width="17" customWidth="1"/>
    <col min="4360" max="4360" width="13.140625" customWidth="1"/>
    <col min="4361" max="4361" width="15.5703125" customWidth="1"/>
    <col min="4362" max="4362" width="15.85546875" customWidth="1"/>
    <col min="4363" max="4363" width="16.42578125" customWidth="1"/>
    <col min="4364" max="4364" width="9.7109375" customWidth="1"/>
    <col min="4365" max="4365" width="17" customWidth="1"/>
    <col min="4366" max="4366" width="17.28515625" customWidth="1"/>
    <col min="4367" max="4367" width="10.5703125" customWidth="1"/>
    <col min="4368" max="4368" width="0" hidden="1" customWidth="1"/>
    <col min="4369" max="4369" width="16.42578125" customWidth="1"/>
    <col min="4609" max="4609" width="4" customWidth="1"/>
    <col min="4610" max="4610" width="42.7109375" customWidth="1"/>
    <col min="4611" max="4611" width="65.85546875" customWidth="1"/>
    <col min="4612" max="4612" width="15.28515625" customWidth="1"/>
    <col min="4613" max="4613" width="13.7109375" customWidth="1"/>
    <col min="4614" max="4614" width="13.5703125" customWidth="1"/>
    <col min="4615" max="4615" width="17" customWidth="1"/>
    <col min="4616" max="4616" width="13.140625" customWidth="1"/>
    <col min="4617" max="4617" width="15.5703125" customWidth="1"/>
    <col min="4618" max="4618" width="15.85546875" customWidth="1"/>
    <col min="4619" max="4619" width="16.42578125" customWidth="1"/>
    <col min="4620" max="4620" width="9.7109375" customWidth="1"/>
    <col min="4621" max="4621" width="17" customWidth="1"/>
    <col min="4622" max="4622" width="17.28515625" customWidth="1"/>
    <col min="4623" max="4623" width="10.5703125" customWidth="1"/>
    <col min="4624" max="4624" width="0" hidden="1" customWidth="1"/>
    <col min="4625" max="4625" width="16.42578125" customWidth="1"/>
    <col min="4865" max="4865" width="4" customWidth="1"/>
    <col min="4866" max="4866" width="42.7109375" customWidth="1"/>
    <col min="4867" max="4867" width="65.85546875" customWidth="1"/>
    <col min="4868" max="4868" width="15.28515625" customWidth="1"/>
    <col min="4869" max="4869" width="13.7109375" customWidth="1"/>
    <col min="4870" max="4870" width="13.5703125" customWidth="1"/>
    <col min="4871" max="4871" width="17" customWidth="1"/>
    <col min="4872" max="4872" width="13.140625" customWidth="1"/>
    <col min="4873" max="4873" width="15.5703125" customWidth="1"/>
    <col min="4874" max="4874" width="15.85546875" customWidth="1"/>
    <col min="4875" max="4875" width="16.42578125" customWidth="1"/>
    <col min="4876" max="4876" width="9.7109375" customWidth="1"/>
    <col min="4877" max="4877" width="17" customWidth="1"/>
    <col min="4878" max="4878" width="17.28515625" customWidth="1"/>
    <col min="4879" max="4879" width="10.5703125" customWidth="1"/>
    <col min="4880" max="4880" width="0" hidden="1" customWidth="1"/>
    <col min="4881" max="4881" width="16.42578125" customWidth="1"/>
    <col min="5121" max="5121" width="4" customWidth="1"/>
    <col min="5122" max="5122" width="42.7109375" customWidth="1"/>
    <col min="5123" max="5123" width="65.85546875" customWidth="1"/>
    <col min="5124" max="5124" width="15.28515625" customWidth="1"/>
    <col min="5125" max="5125" width="13.7109375" customWidth="1"/>
    <col min="5126" max="5126" width="13.5703125" customWidth="1"/>
    <col min="5127" max="5127" width="17" customWidth="1"/>
    <col min="5128" max="5128" width="13.140625" customWidth="1"/>
    <col min="5129" max="5129" width="15.5703125" customWidth="1"/>
    <col min="5130" max="5130" width="15.85546875" customWidth="1"/>
    <col min="5131" max="5131" width="16.42578125" customWidth="1"/>
    <col min="5132" max="5132" width="9.7109375" customWidth="1"/>
    <col min="5133" max="5133" width="17" customWidth="1"/>
    <col min="5134" max="5134" width="17.28515625" customWidth="1"/>
    <col min="5135" max="5135" width="10.5703125" customWidth="1"/>
    <col min="5136" max="5136" width="0" hidden="1" customWidth="1"/>
    <col min="5137" max="5137" width="16.42578125" customWidth="1"/>
    <col min="5377" max="5377" width="4" customWidth="1"/>
    <col min="5378" max="5378" width="42.7109375" customWidth="1"/>
    <col min="5379" max="5379" width="65.85546875" customWidth="1"/>
    <col min="5380" max="5380" width="15.28515625" customWidth="1"/>
    <col min="5381" max="5381" width="13.7109375" customWidth="1"/>
    <col min="5382" max="5382" width="13.5703125" customWidth="1"/>
    <col min="5383" max="5383" width="17" customWidth="1"/>
    <col min="5384" max="5384" width="13.140625" customWidth="1"/>
    <col min="5385" max="5385" width="15.5703125" customWidth="1"/>
    <col min="5386" max="5386" width="15.85546875" customWidth="1"/>
    <col min="5387" max="5387" width="16.42578125" customWidth="1"/>
    <col min="5388" max="5388" width="9.7109375" customWidth="1"/>
    <col min="5389" max="5389" width="17" customWidth="1"/>
    <col min="5390" max="5390" width="17.28515625" customWidth="1"/>
    <col min="5391" max="5391" width="10.5703125" customWidth="1"/>
    <col min="5392" max="5392" width="0" hidden="1" customWidth="1"/>
    <col min="5393" max="5393" width="16.42578125" customWidth="1"/>
    <col min="5633" max="5633" width="4" customWidth="1"/>
    <col min="5634" max="5634" width="42.7109375" customWidth="1"/>
    <col min="5635" max="5635" width="65.85546875" customWidth="1"/>
    <col min="5636" max="5636" width="15.28515625" customWidth="1"/>
    <col min="5637" max="5637" width="13.7109375" customWidth="1"/>
    <col min="5638" max="5638" width="13.5703125" customWidth="1"/>
    <col min="5639" max="5639" width="17" customWidth="1"/>
    <col min="5640" max="5640" width="13.140625" customWidth="1"/>
    <col min="5641" max="5641" width="15.5703125" customWidth="1"/>
    <col min="5642" max="5642" width="15.85546875" customWidth="1"/>
    <col min="5643" max="5643" width="16.42578125" customWidth="1"/>
    <col min="5644" max="5644" width="9.7109375" customWidth="1"/>
    <col min="5645" max="5645" width="17" customWidth="1"/>
    <col min="5646" max="5646" width="17.28515625" customWidth="1"/>
    <col min="5647" max="5647" width="10.5703125" customWidth="1"/>
    <col min="5648" max="5648" width="0" hidden="1" customWidth="1"/>
    <col min="5649" max="5649" width="16.42578125" customWidth="1"/>
    <col min="5889" max="5889" width="4" customWidth="1"/>
    <col min="5890" max="5890" width="42.7109375" customWidth="1"/>
    <col min="5891" max="5891" width="65.85546875" customWidth="1"/>
    <col min="5892" max="5892" width="15.28515625" customWidth="1"/>
    <col min="5893" max="5893" width="13.7109375" customWidth="1"/>
    <col min="5894" max="5894" width="13.5703125" customWidth="1"/>
    <col min="5895" max="5895" width="17" customWidth="1"/>
    <col min="5896" max="5896" width="13.140625" customWidth="1"/>
    <col min="5897" max="5897" width="15.5703125" customWidth="1"/>
    <col min="5898" max="5898" width="15.85546875" customWidth="1"/>
    <col min="5899" max="5899" width="16.42578125" customWidth="1"/>
    <col min="5900" max="5900" width="9.7109375" customWidth="1"/>
    <col min="5901" max="5901" width="17" customWidth="1"/>
    <col min="5902" max="5902" width="17.28515625" customWidth="1"/>
    <col min="5903" max="5903" width="10.5703125" customWidth="1"/>
    <col min="5904" max="5904" width="0" hidden="1" customWidth="1"/>
    <col min="5905" max="5905" width="16.42578125" customWidth="1"/>
    <col min="6145" max="6145" width="4" customWidth="1"/>
    <col min="6146" max="6146" width="42.7109375" customWidth="1"/>
    <col min="6147" max="6147" width="65.85546875" customWidth="1"/>
    <col min="6148" max="6148" width="15.28515625" customWidth="1"/>
    <col min="6149" max="6149" width="13.7109375" customWidth="1"/>
    <col min="6150" max="6150" width="13.5703125" customWidth="1"/>
    <col min="6151" max="6151" width="17" customWidth="1"/>
    <col min="6152" max="6152" width="13.140625" customWidth="1"/>
    <col min="6153" max="6153" width="15.5703125" customWidth="1"/>
    <col min="6154" max="6154" width="15.85546875" customWidth="1"/>
    <col min="6155" max="6155" width="16.42578125" customWidth="1"/>
    <col min="6156" max="6156" width="9.7109375" customWidth="1"/>
    <col min="6157" max="6157" width="17" customWidth="1"/>
    <col min="6158" max="6158" width="17.28515625" customWidth="1"/>
    <col min="6159" max="6159" width="10.5703125" customWidth="1"/>
    <col min="6160" max="6160" width="0" hidden="1" customWidth="1"/>
    <col min="6161" max="6161" width="16.42578125" customWidth="1"/>
    <col min="6401" max="6401" width="4" customWidth="1"/>
    <col min="6402" max="6402" width="42.7109375" customWidth="1"/>
    <col min="6403" max="6403" width="65.85546875" customWidth="1"/>
    <col min="6404" max="6404" width="15.28515625" customWidth="1"/>
    <col min="6405" max="6405" width="13.7109375" customWidth="1"/>
    <col min="6406" max="6406" width="13.5703125" customWidth="1"/>
    <col min="6407" max="6407" width="17" customWidth="1"/>
    <col min="6408" max="6408" width="13.140625" customWidth="1"/>
    <col min="6409" max="6409" width="15.5703125" customWidth="1"/>
    <col min="6410" max="6410" width="15.85546875" customWidth="1"/>
    <col min="6411" max="6411" width="16.42578125" customWidth="1"/>
    <col min="6412" max="6412" width="9.7109375" customWidth="1"/>
    <col min="6413" max="6413" width="17" customWidth="1"/>
    <col min="6414" max="6414" width="17.28515625" customWidth="1"/>
    <col min="6415" max="6415" width="10.5703125" customWidth="1"/>
    <col min="6416" max="6416" width="0" hidden="1" customWidth="1"/>
    <col min="6417" max="6417" width="16.42578125" customWidth="1"/>
    <col min="6657" max="6657" width="4" customWidth="1"/>
    <col min="6658" max="6658" width="42.7109375" customWidth="1"/>
    <col min="6659" max="6659" width="65.85546875" customWidth="1"/>
    <col min="6660" max="6660" width="15.28515625" customWidth="1"/>
    <col min="6661" max="6661" width="13.7109375" customWidth="1"/>
    <col min="6662" max="6662" width="13.5703125" customWidth="1"/>
    <col min="6663" max="6663" width="17" customWidth="1"/>
    <col min="6664" max="6664" width="13.140625" customWidth="1"/>
    <col min="6665" max="6665" width="15.5703125" customWidth="1"/>
    <col min="6666" max="6666" width="15.85546875" customWidth="1"/>
    <col min="6667" max="6667" width="16.42578125" customWidth="1"/>
    <col min="6668" max="6668" width="9.7109375" customWidth="1"/>
    <col min="6669" max="6669" width="17" customWidth="1"/>
    <col min="6670" max="6670" width="17.28515625" customWidth="1"/>
    <col min="6671" max="6671" width="10.5703125" customWidth="1"/>
    <col min="6672" max="6672" width="0" hidden="1" customWidth="1"/>
    <col min="6673" max="6673" width="16.42578125" customWidth="1"/>
    <col min="6913" max="6913" width="4" customWidth="1"/>
    <col min="6914" max="6914" width="42.7109375" customWidth="1"/>
    <col min="6915" max="6915" width="65.85546875" customWidth="1"/>
    <col min="6916" max="6916" width="15.28515625" customWidth="1"/>
    <col min="6917" max="6917" width="13.7109375" customWidth="1"/>
    <col min="6918" max="6918" width="13.5703125" customWidth="1"/>
    <col min="6919" max="6919" width="17" customWidth="1"/>
    <col min="6920" max="6920" width="13.140625" customWidth="1"/>
    <col min="6921" max="6921" width="15.5703125" customWidth="1"/>
    <col min="6922" max="6922" width="15.85546875" customWidth="1"/>
    <col min="6923" max="6923" width="16.42578125" customWidth="1"/>
    <col min="6924" max="6924" width="9.7109375" customWidth="1"/>
    <col min="6925" max="6925" width="17" customWidth="1"/>
    <col min="6926" max="6926" width="17.28515625" customWidth="1"/>
    <col min="6927" max="6927" width="10.5703125" customWidth="1"/>
    <col min="6928" max="6928" width="0" hidden="1" customWidth="1"/>
    <col min="6929" max="6929" width="16.42578125" customWidth="1"/>
    <col min="7169" max="7169" width="4" customWidth="1"/>
    <col min="7170" max="7170" width="42.7109375" customWidth="1"/>
    <col min="7171" max="7171" width="65.85546875" customWidth="1"/>
    <col min="7172" max="7172" width="15.28515625" customWidth="1"/>
    <col min="7173" max="7173" width="13.7109375" customWidth="1"/>
    <col min="7174" max="7174" width="13.5703125" customWidth="1"/>
    <col min="7175" max="7175" width="17" customWidth="1"/>
    <col min="7176" max="7176" width="13.140625" customWidth="1"/>
    <col min="7177" max="7177" width="15.5703125" customWidth="1"/>
    <col min="7178" max="7178" width="15.85546875" customWidth="1"/>
    <col min="7179" max="7179" width="16.42578125" customWidth="1"/>
    <col min="7180" max="7180" width="9.7109375" customWidth="1"/>
    <col min="7181" max="7181" width="17" customWidth="1"/>
    <col min="7182" max="7182" width="17.28515625" customWidth="1"/>
    <col min="7183" max="7183" width="10.5703125" customWidth="1"/>
    <col min="7184" max="7184" width="0" hidden="1" customWidth="1"/>
    <col min="7185" max="7185" width="16.42578125" customWidth="1"/>
    <col min="7425" max="7425" width="4" customWidth="1"/>
    <col min="7426" max="7426" width="42.7109375" customWidth="1"/>
    <col min="7427" max="7427" width="65.85546875" customWidth="1"/>
    <col min="7428" max="7428" width="15.28515625" customWidth="1"/>
    <col min="7429" max="7429" width="13.7109375" customWidth="1"/>
    <col min="7430" max="7430" width="13.5703125" customWidth="1"/>
    <col min="7431" max="7431" width="17" customWidth="1"/>
    <col min="7432" max="7432" width="13.140625" customWidth="1"/>
    <col min="7433" max="7433" width="15.5703125" customWidth="1"/>
    <col min="7434" max="7434" width="15.85546875" customWidth="1"/>
    <col min="7435" max="7435" width="16.42578125" customWidth="1"/>
    <col min="7436" max="7436" width="9.7109375" customWidth="1"/>
    <col min="7437" max="7437" width="17" customWidth="1"/>
    <col min="7438" max="7438" width="17.28515625" customWidth="1"/>
    <col min="7439" max="7439" width="10.5703125" customWidth="1"/>
    <col min="7440" max="7440" width="0" hidden="1" customWidth="1"/>
    <col min="7441" max="7441" width="16.42578125" customWidth="1"/>
    <col min="7681" max="7681" width="4" customWidth="1"/>
    <col min="7682" max="7682" width="42.7109375" customWidth="1"/>
    <col min="7683" max="7683" width="65.85546875" customWidth="1"/>
    <col min="7684" max="7684" width="15.28515625" customWidth="1"/>
    <col min="7685" max="7685" width="13.7109375" customWidth="1"/>
    <col min="7686" max="7686" width="13.5703125" customWidth="1"/>
    <col min="7687" max="7687" width="17" customWidth="1"/>
    <col min="7688" max="7688" width="13.140625" customWidth="1"/>
    <col min="7689" max="7689" width="15.5703125" customWidth="1"/>
    <col min="7690" max="7690" width="15.85546875" customWidth="1"/>
    <col min="7691" max="7691" width="16.42578125" customWidth="1"/>
    <col min="7692" max="7692" width="9.7109375" customWidth="1"/>
    <col min="7693" max="7693" width="17" customWidth="1"/>
    <col min="7694" max="7694" width="17.28515625" customWidth="1"/>
    <col min="7695" max="7695" width="10.5703125" customWidth="1"/>
    <col min="7696" max="7696" width="0" hidden="1" customWidth="1"/>
    <col min="7697" max="7697" width="16.42578125" customWidth="1"/>
    <col min="7937" max="7937" width="4" customWidth="1"/>
    <col min="7938" max="7938" width="42.7109375" customWidth="1"/>
    <col min="7939" max="7939" width="65.85546875" customWidth="1"/>
    <col min="7940" max="7940" width="15.28515625" customWidth="1"/>
    <col min="7941" max="7941" width="13.7109375" customWidth="1"/>
    <col min="7942" max="7942" width="13.5703125" customWidth="1"/>
    <col min="7943" max="7943" width="17" customWidth="1"/>
    <col min="7944" max="7944" width="13.140625" customWidth="1"/>
    <col min="7945" max="7945" width="15.5703125" customWidth="1"/>
    <col min="7946" max="7946" width="15.85546875" customWidth="1"/>
    <col min="7947" max="7947" width="16.42578125" customWidth="1"/>
    <col min="7948" max="7948" width="9.7109375" customWidth="1"/>
    <col min="7949" max="7949" width="17" customWidth="1"/>
    <col min="7950" max="7950" width="17.28515625" customWidth="1"/>
    <col min="7951" max="7951" width="10.5703125" customWidth="1"/>
    <col min="7952" max="7952" width="0" hidden="1" customWidth="1"/>
    <col min="7953" max="7953" width="16.42578125" customWidth="1"/>
    <col min="8193" max="8193" width="4" customWidth="1"/>
    <col min="8194" max="8194" width="42.7109375" customWidth="1"/>
    <col min="8195" max="8195" width="65.85546875" customWidth="1"/>
    <col min="8196" max="8196" width="15.28515625" customWidth="1"/>
    <col min="8197" max="8197" width="13.7109375" customWidth="1"/>
    <col min="8198" max="8198" width="13.5703125" customWidth="1"/>
    <col min="8199" max="8199" width="17" customWidth="1"/>
    <col min="8200" max="8200" width="13.140625" customWidth="1"/>
    <col min="8201" max="8201" width="15.5703125" customWidth="1"/>
    <col min="8202" max="8202" width="15.85546875" customWidth="1"/>
    <col min="8203" max="8203" width="16.42578125" customWidth="1"/>
    <col min="8204" max="8204" width="9.7109375" customWidth="1"/>
    <col min="8205" max="8205" width="17" customWidth="1"/>
    <col min="8206" max="8206" width="17.28515625" customWidth="1"/>
    <col min="8207" max="8207" width="10.5703125" customWidth="1"/>
    <col min="8208" max="8208" width="0" hidden="1" customWidth="1"/>
    <col min="8209" max="8209" width="16.42578125" customWidth="1"/>
    <col min="8449" max="8449" width="4" customWidth="1"/>
    <col min="8450" max="8450" width="42.7109375" customWidth="1"/>
    <col min="8451" max="8451" width="65.85546875" customWidth="1"/>
    <col min="8452" max="8452" width="15.28515625" customWidth="1"/>
    <col min="8453" max="8453" width="13.7109375" customWidth="1"/>
    <col min="8454" max="8454" width="13.5703125" customWidth="1"/>
    <col min="8455" max="8455" width="17" customWidth="1"/>
    <col min="8456" max="8456" width="13.140625" customWidth="1"/>
    <col min="8457" max="8457" width="15.5703125" customWidth="1"/>
    <col min="8458" max="8458" width="15.85546875" customWidth="1"/>
    <col min="8459" max="8459" width="16.42578125" customWidth="1"/>
    <col min="8460" max="8460" width="9.7109375" customWidth="1"/>
    <col min="8461" max="8461" width="17" customWidth="1"/>
    <col min="8462" max="8462" width="17.28515625" customWidth="1"/>
    <col min="8463" max="8463" width="10.5703125" customWidth="1"/>
    <col min="8464" max="8464" width="0" hidden="1" customWidth="1"/>
    <col min="8465" max="8465" width="16.42578125" customWidth="1"/>
    <col min="8705" max="8705" width="4" customWidth="1"/>
    <col min="8706" max="8706" width="42.7109375" customWidth="1"/>
    <col min="8707" max="8707" width="65.85546875" customWidth="1"/>
    <col min="8708" max="8708" width="15.28515625" customWidth="1"/>
    <col min="8709" max="8709" width="13.7109375" customWidth="1"/>
    <col min="8710" max="8710" width="13.5703125" customWidth="1"/>
    <col min="8711" max="8711" width="17" customWidth="1"/>
    <col min="8712" max="8712" width="13.140625" customWidth="1"/>
    <col min="8713" max="8713" width="15.5703125" customWidth="1"/>
    <col min="8714" max="8714" width="15.85546875" customWidth="1"/>
    <col min="8715" max="8715" width="16.42578125" customWidth="1"/>
    <col min="8716" max="8716" width="9.7109375" customWidth="1"/>
    <col min="8717" max="8717" width="17" customWidth="1"/>
    <col min="8718" max="8718" width="17.28515625" customWidth="1"/>
    <col min="8719" max="8719" width="10.5703125" customWidth="1"/>
    <col min="8720" max="8720" width="0" hidden="1" customWidth="1"/>
    <col min="8721" max="8721" width="16.42578125" customWidth="1"/>
    <col min="8961" max="8961" width="4" customWidth="1"/>
    <col min="8962" max="8962" width="42.7109375" customWidth="1"/>
    <col min="8963" max="8963" width="65.85546875" customWidth="1"/>
    <col min="8964" max="8964" width="15.28515625" customWidth="1"/>
    <col min="8965" max="8965" width="13.7109375" customWidth="1"/>
    <col min="8966" max="8966" width="13.5703125" customWidth="1"/>
    <col min="8967" max="8967" width="17" customWidth="1"/>
    <col min="8968" max="8968" width="13.140625" customWidth="1"/>
    <col min="8969" max="8969" width="15.5703125" customWidth="1"/>
    <col min="8970" max="8970" width="15.85546875" customWidth="1"/>
    <col min="8971" max="8971" width="16.42578125" customWidth="1"/>
    <col min="8972" max="8972" width="9.7109375" customWidth="1"/>
    <col min="8973" max="8973" width="17" customWidth="1"/>
    <col min="8974" max="8974" width="17.28515625" customWidth="1"/>
    <col min="8975" max="8975" width="10.5703125" customWidth="1"/>
    <col min="8976" max="8976" width="0" hidden="1" customWidth="1"/>
    <col min="8977" max="8977" width="16.42578125" customWidth="1"/>
    <col min="9217" max="9217" width="4" customWidth="1"/>
    <col min="9218" max="9218" width="42.7109375" customWidth="1"/>
    <col min="9219" max="9219" width="65.85546875" customWidth="1"/>
    <col min="9220" max="9220" width="15.28515625" customWidth="1"/>
    <col min="9221" max="9221" width="13.7109375" customWidth="1"/>
    <col min="9222" max="9222" width="13.5703125" customWidth="1"/>
    <col min="9223" max="9223" width="17" customWidth="1"/>
    <col min="9224" max="9224" width="13.140625" customWidth="1"/>
    <col min="9225" max="9225" width="15.5703125" customWidth="1"/>
    <col min="9226" max="9226" width="15.85546875" customWidth="1"/>
    <col min="9227" max="9227" width="16.42578125" customWidth="1"/>
    <col min="9228" max="9228" width="9.7109375" customWidth="1"/>
    <col min="9229" max="9229" width="17" customWidth="1"/>
    <col min="9230" max="9230" width="17.28515625" customWidth="1"/>
    <col min="9231" max="9231" width="10.5703125" customWidth="1"/>
    <col min="9232" max="9232" width="0" hidden="1" customWidth="1"/>
    <col min="9233" max="9233" width="16.42578125" customWidth="1"/>
    <col min="9473" max="9473" width="4" customWidth="1"/>
    <col min="9474" max="9474" width="42.7109375" customWidth="1"/>
    <col min="9475" max="9475" width="65.85546875" customWidth="1"/>
    <col min="9476" max="9476" width="15.28515625" customWidth="1"/>
    <col min="9477" max="9477" width="13.7109375" customWidth="1"/>
    <col min="9478" max="9478" width="13.5703125" customWidth="1"/>
    <col min="9479" max="9479" width="17" customWidth="1"/>
    <col min="9480" max="9480" width="13.140625" customWidth="1"/>
    <col min="9481" max="9481" width="15.5703125" customWidth="1"/>
    <col min="9482" max="9482" width="15.85546875" customWidth="1"/>
    <col min="9483" max="9483" width="16.42578125" customWidth="1"/>
    <col min="9484" max="9484" width="9.7109375" customWidth="1"/>
    <col min="9485" max="9485" width="17" customWidth="1"/>
    <col min="9486" max="9486" width="17.28515625" customWidth="1"/>
    <col min="9487" max="9487" width="10.5703125" customWidth="1"/>
    <col min="9488" max="9488" width="0" hidden="1" customWidth="1"/>
    <col min="9489" max="9489" width="16.42578125" customWidth="1"/>
    <col min="9729" max="9729" width="4" customWidth="1"/>
    <col min="9730" max="9730" width="42.7109375" customWidth="1"/>
    <col min="9731" max="9731" width="65.85546875" customWidth="1"/>
    <col min="9732" max="9732" width="15.28515625" customWidth="1"/>
    <col min="9733" max="9733" width="13.7109375" customWidth="1"/>
    <col min="9734" max="9734" width="13.5703125" customWidth="1"/>
    <col min="9735" max="9735" width="17" customWidth="1"/>
    <col min="9736" max="9736" width="13.140625" customWidth="1"/>
    <col min="9737" max="9737" width="15.5703125" customWidth="1"/>
    <col min="9738" max="9738" width="15.85546875" customWidth="1"/>
    <col min="9739" max="9739" width="16.42578125" customWidth="1"/>
    <col min="9740" max="9740" width="9.7109375" customWidth="1"/>
    <col min="9741" max="9741" width="17" customWidth="1"/>
    <col min="9742" max="9742" width="17.28515625" customWidth="1"/>
    <col min="9743" max="9743" width="10.5703125" customWidth="1"/>
    <col min="9744" max="9744" width="0" hidden="1" customWidth="1"/>
    <col min="9745" max="9745" width="16.42578125" customWidth="1"/>
    <col min="9985" max="9985" width="4" customWidth="1"/>
    <col min="9986" max="9986" width="42.7109375" customWidth="1"/>
    <col min="9987" max="9987" width="65.85546875" customWidth="1"/>
    <col min="9988" max="9988" width="15.28515625" customWidth="1"/>
    <col min="9989" max="9989" width="13.7109375" customWidth="1"/>
    <col min="9990" max="9990" width="13.5703125" customWidth="1"/>
    <col min="9991" max="9991" width="17" customWidth="1"/>
    <col min="9992" max="9992" width="13.140625" customWidth="1"/>
    <col min="9993" max="9993" width="15.5703125" customWidth="1"/>
    <col min="9994" max="9994" width="15.85546875" customWidth="1"/>
    <col min="9995" max="9995" width="16.42578125" customWidth="1"/>
    <col min="9996" max="9996" width="9.7109375" customWidth="1"/>
    <col min="9997" max="9997" width="17" customWidth="1"/>
    <col min="9998" max="9998" width="17.28515625" customWidth="1"/>
    <col min="9999" max="9999" width="10.5703125" customWidth="1"/>
    <col min="10000" max="10000" width="0" hidden="1" customWidth="1"/>
    <col min="10001" max="10001" width="16.42578125" customWidth="1"/>
    <col min="10241" max="10241" width="4" customWidth="1"/>
    <col min="10242" max="10242" width="42.7109375" customWidth="1"/>
    <col min="10243" max="10243" width="65.85546875" customWidth="1"/>
    <col min="10244" max="10244" width="15.28515625" customWidth="1"/>
    <col min="10245" max="10245" width="13.7109375" customWidth="1"/>
    <col min="10246" max="10246" width="13.5703125" customWidth="1"/>
    <col min="10247" max="10247" width="17" customWidth="1"/>
    <col min="10248" max="10248" width="13.140625" customWidth="1"/>
    <col min="10249" max="10249" width="15.5703125" customWidth="1"/>
    <col min="10250" max="10250" width="15.85546875" customWidth="1"/>
    <col min="10251" max="10251" width="16.42578125" customWidth="1"/>
    <col min="10252" max="10252" width="9.7109375" customWidth="1"/>
    <col min="10253" max="10253" width="17" customWidth="1"/>
    <col min="10254" max="10254" width="17.28515625" customWidth="1"/>
    <col min="10255" max="10255" width="10.5703125" customWidth="1"/>
    <col min="10256" max="10256" width="0" hidden="1" customWidth="1"/>
    <col min="10257" max="10257" width="16.42578125" customWidth="1"/>
    <col min="10497" max="10497" width="4" customWidth="1"/>
    <col min="10498" max="10498" width="42.7109375" customWidth="1"/>
    <col min="10499" max="10499" width="65.85546875" customWidth="1"/>
    <col min="10500" max="10500" width="15.28515625" customWidth="1"/>
    <col min="10501" max="10501" width="13.7109375" customWidth="1"/>
    <col min="10502" max="10502" width="13.5703125" customWidth="1"/>
    <col min="10503" max="10503" width="17" customWidth="1"/>
    <col min="10504" max="10504" width="13.140625" customWidth="1"/>
    <col min="10505" max="10505" width="15.5703125" customWidth="1"/>
    <col min="10506" max="10506" width="15.85546875" customWidth="1"/>
    <col min="10507" max="10507" width="16.42578125" customWidth="1"/>
    <col min="10508" max="10508" width="9.7109375" customWidth="1"/>
    <col min="10509" max="10509" width="17" customWidth="1"/>
    <col min="10510" max="10510" width="17.28515625" customWidth="1"/>
    <col min="10511" max="10511" width="10.5703125" customWidth="1"/>
    <col min="10512" max="10512" width="0" hidden="1" customWidth="1"/>
    <col min="10513" max="10513" width="16.42578125" customWidth="1"/>
    <col min="10753" max="10753" width="4" customWidth="1"/>
    <col min="10754" max="10754" width="42.7109375" customWidth="1"/>
    <col min="10755" max="10755" width="65.85546875" customWidth="1"/>
    <col min="10756" max="10756" width="15.28515625" customWidth="1"/>
    <col min="10757" max="10757" width="13.7109375" customWidth="1"/>
    <col min="10758" max="10758" width="13.5703125" customWidth="1"/>
    <col min="10759" max="10759" width="17" customWidth="1"/>
    <col min="10760" max="10760" width="13.140625" customWidth="1"/>
    <col min="10761" max="10761" width="15.5703125" customWidth="1"/>
    <col min="10762" max="10762" width="15.85546875" customWidth="1"/>
    <col min="10763" max="10763" width="16.42578125" customWidth="1"/>
    <col min="10764" max="10764" width="9.7109375" customWidth="1"/>
    <col min="10765" max="10765" width="17" customWidth="1"/>
    <col min="10766" max="10766" width="17.28515625" customWidth="1"/>
    <col min="10767" max="10767" width="10.5703125" customWidth="1"/>
    <col min="10768" max="10768" width="0" hidden="1" customWidth="1"/>
    <col min="10769" max="10769" width="16.42578125" customWidth="1"/>
    <col min="11009" max="11009" width="4" customWidth="1"/>
    <col min="11010" max="11010" width="42.7109375" customWidth="1"/>
    <col min="11011" max="11011" width="65.85546875" customWidth="1"/>
    <col min="11012" max="11012" width="15.28515625" customWidth="1"/>
    <col min="11013" max="11013" width="13.7109375" customWidth="1"/>
    <col min="11014" max="11014" width="13.5703125" customWidth="1"/>
    <col min="11015" max="11015" width="17" customWidth="1"/>
    <col min="11016" max="11016" width="13.140625" customWidth="1"/>
    <col min="11017" max="11017" width="15.5703125" customWidth="1"/>
    <col min="11018" max="11018" width="15.85546875" customWidth="1"/>
    <col min="11019" max="11019" width="16.42578125" customWidth="1"/>
    <col min="11020" max="11020" width="9.7109375" customWidth="1"/>
    <col min="11021" max="11021" width="17" customWidth="1"/>
    <col min="11022" max="11022" width="17.28515625" customWidth="1"/>
    <col min="11023" max="11023" width="10.5703125" customWidth="1"/>
    <col min="11024" max="11024" width="0" hidden="1" customWidth="1"/>
    <col min="11025" max="11025" width="16.42578125" customWidth="1"/>
    <col min="11265" max="11265" width="4" customWidth="1"/>
    <col min="11266" max="11266" width="42.7109375" customWidth="1"/>
    <col min="11267" max="11267" width="65.85546875" customWidth="1"/>
    <col min="11268" max="11268" width="15.28515625" customWidth="1"/>
    <col min="11269" max="11269" width="13.7109375" customWidth="1"/>
    <col min="11270" max="11270" width="13.5703125" customWidth="1"/>
    <col min="11271" max="11271" width="17" customWidth="1"/>
    <col min="11272" max="11272" width="13.140625" customWidth="1"/>
    <col min="11273" max="11273" width="15.5703125" customWidth="1"/>
    <col min="11274" max="11274" width="15.85546875" customWidth="1"/>
    <col min="11275" max="11275" width="16.42578125" customWidth="1"/>
    <col min="11276" max="11276" width="9.7109375" customWidth="1"/>
    <col min="11277" max="11277" width="17" customWidth="1"/>
    <col min="11278" max="11278" width="17.28515625" customWidth="1"/>
    <col min="11279" max="11279" width="10.5703125" customWidth="1"/>
    <col min="11280" max="11280" width="0" hidden="1" customWidth="1"/>
    <col min="11281" max="11281" width="16.42578125" customWidth="1"/>
    <col min="11521" max="11521" width="4" customWidth="1"/>
    <col min="11522" max="11522" width="42.7109375" customWidth="1"/>
    <col min="11523" max="11523" width="65.85546875" customWidth="1"/>
    <col min="11524" max="11524" width="15.28515625" customWidth="1"/>
    <col min="11525" max="11525" width="13.7109375" customWidth="1"/>
    <col min="11526" max="11526" width="13.5703125" customWidth="1"/>
    <col min="11527" max="11527" width="17" customWidth="1"/>
    <col min="11528" max="11528" width="13.140625" customWidth="1"/>
    <col min="11529" max="11529" width="15.5703125" customWidth="1"/>
    <col min="11530" max="11530" width="15.85546875" customWidth="1"/>
    <col min="11531" max="11531" width="16.42578125" customWidth="1"/>
    <col min="11532" max="11532" width="9.7109375" customWidth="1"/>
    <col min="11533" max="11533" width="17" customWidth="1"/>
    <col min="11534" max="11534" width="17.28515625" customWidth="1"/>
    <col min="11535" max="11535" width="10.5703125" customWidth="1"/>
    <col min="11536" max="11536" width="0" hidden="1" customWidth="1"/>
    <col min="11537" max="11537" width="16.42578125" customWidth="1"/>
    <col min="11777" max="11777" width="4" customWidth="1"/>
    <col min="11778" max="11778" width="42.7109375" customWidth="1"/>
    <col min="11779" max="11779" width="65.85546875" customWidth="1"/>
    <col min="11780" max="11780" width="15.28515625" customWidth="1"/>
    <col min="11781" max="11781" width="13.7109375" customWidth="1"/>
    <col min="11782" max="11782" width="13.5703125" customWidth="1"/>
    <col min="11783" max="11783" width="17" customWidth="1"/>
    <col min="11784" max="11784" width="13.140625" customWidth="1"/>
    <col min="11785" max="11785" width="15.5703125" customWidth="1"/>
    <col min="11786" max="11786" width="15.85546875" customWidth="1"/>
    <col min="11787" max="11787" width="16.42578125" customWidth="1"/>
    <col min="11788" max="11788" width="9.7109375" customWidth="1"/>
    <col min="11789" max="11789" width="17" customWidth="1"/>
    <col min="11790" max="11790" width="17.28515625" customWidth="1"/>
    <col min="11791" max="11791" width="10.5703125" customWidth="1"/>
    <col min="11792" max="11792" width="0" hidden="1" customWidth="1"/>
    <col min="11793" max="11793" width="16.42578125" customWidth="1"/>
    <col min="12033" max="12033" width="4" customWidth="1"/>
    <col min="12034" max="12034" width="42.7109375" customWidth="1"/>
    <col min="12035" max="12035" width="65.85546875" customWidth="1"/>
    <col min="12036" max="12036" width="15.28515625" customWidth="1"/>
    <col min="12037" max="12037" width="13.7109375" customWidth="1"/>
    <col min="12038" max="12038" width="13.5703125" customWidth="1"/>
    <col min="12039" max="12039" width="17" customWidth="1"/>
    <col min="12040" max="12040" width="13.140625" customWidth="1"/>
    <col min="12041" max="12041" width="15.5703125" customWidth="1"/>
    <col min="12042" max="12042" width="15.85546875" customWidth="1"/>
    <col min="12043" max="12043" width="16.42578125" customWidth="1"/>
    <col min="12044" max="12044" width="9.7109375" customWidth="1"/>
    <col min="12045" max="12045" width="17" customWidth="1"/>
    <col min="12046" max="12046" width="17.28515625" customWidth="1"/>
    <col min="12047" max="12047" width="10.5703125" customWidth="1"/>
    <col min="12048" max="12048" width="0" hidden="1" customWidth="1"/>
    <col min="12049" max="12049" width="16.42578125" customWidth="1"/>
    <col min="12289" max="12289" width="4" customWidth="1"/>
    <col min="12290" max="12290" width="42.7109375" customWidth="1"/>
    <col min="12291" max="12291" width="65.85546875" customWidth="1"/>
    <col min="12292" max="12292" width="15.28515625" customWidth="1"/>
    <col min="12293" max="12293" width="13.7109375" customWidth="1"/>
    <col min="12294" max="12294" width="13.5703125" customWidth="1"/>
    <col min="12295" max="12295" width="17" customWidth="1"/>
    <col min="12296" max="12296" width="13.140625" customWidth="1"/>
    <col min="12297" max="12297" width="15.5703125" customWidth="1"/>
    <col min="12298" max="12298" width="15.85546875" customWidth="1"/>
    <col min="12299" max="12299" width="16.42578125" customWidth="1"/>
    <col min="12300" max="12300" width="9.7109375" customWidth="1"/>
    <col min="12301" max="12301" width="17" customWidth="1"/>
    <col min="12302" max="12302" width="17.28515625" customWidth="1"/>
    <col min="12303" max="12303" width="10.5703125" customWidth="1"/>
    <col min="12304" max="12304" width="0" hidden="1" customWidth="1"/>
    <col min="12305" max="12305" width="16.42578125" customWidth="1"/>
    <col min="12545" max="12545" width="4" customWidth="1"/>
    <col min="12546" max="12546" width="42.7109375" customWidth="1"/>
    <col min="12547" max="12547" width="65.85546875" customWidth="1"/>
    <col min="12548" max="12548" width="15.28515625" customWidth="1"/>
    <col min="12549" max="12549" width="13.7109375" customWidth="1"/>
    <col min="12550" max="12550" width="13.5703125" customWidth="1"/>
    <col min="12551" max="12551" width="17" customWidth="1"/>
    <col min="12552" max="12552" width="13.140625" customWidth="1"/>
    <col min="12553" max="12553" width="15.5703125" customWidth="1"/>
    <col min="12554" max="12554" width="15.85546875" customWidth="1"/>
    <col min="12555" max="12555" width="16.42578125" customWidth="1"/>
    <col min="12556" max="12556" width="9.7109375" customWidth="1"/>
    <col min="12557" max="12557" width="17" customWidth="1"/>
    <col min="12558" max="12558" width="17.28515625" customWidth="1"/>
    <col min="12559" max="12559" width="10.5703125" customWidth="1"/>
    <col min="12560" max="12560" width="0" hidden="1" customWidth="1"/>
    <col min="12561" max="12561" width="16.42578125" customWidth="1"/>
    <col min="12801" max="12801" width="4" customWidth="1"/>
    <col min="12802" max="12802" width="42.7109375" customWidth="1"/>
    <col min="12803" max="12803" width="65.85546875" customWidth="1"/>
    <col min="12804" max="12804" width="15.28515625" customWidth="1"/>
    <col min="12805" max="12805" width="13.7109375" customWidth="1"/>
    <col min="12806" max="12806" width="13.5703125" customWidth="1"/>
    <col min="12807" max="12807" width="17" customWidth="1"/>
    <col min="12808" max="12808" width="13.140625" customWidth="1"/>
    <col min="12809" max="12809" width="15.5703125" customWidth="1"/>
    <col min="12810" max="12810" width="15.85546875" customWidth="1"/>
    <col min="12811" max="12811" width="16.42578125" customWidth="1"/>
    <col min="12812" max="12812" width="9.7109375" customWidth="1"/>
    <col min="12813" max="12813" width="17" customWidth="1"/>
    <col min="12814" max="12814" width="17.28515625" customWidth="1"/>
    <col min="12815" max="12815" width="10.5703125" customWidth="1"/>
    <col min="12816" max="12816" width="0" hidden="1" customWidth="1"/>
    <col min="12817" max="12817" width="16.42578125" customWidth="1"/>
    <col min="13057" max="13057" width="4" customWidth="1"/>
    <col min="13058" max="13058" width="42.7109375" customWidth="1"/>
    <col min="13059" max="13059" width="65.85546875" customWidth="1"/>
    <col min="13060" max="13060" width="15.28515625" customWidth="1"/>
    <col min="13061" max="13061" width="13.7109375" customWidth="1"/>
    <col min="13062" max="13062" width="13.5703125" customWidth="1"/>
    <col min="13063" max="13063" width="17" customWidth="1"/>
    <col min="13064" max="13064" width="13.140625" customWidth="1"/>
    <col min="13065" max="13065" width="15.5703125" customWidth="1"/>
    <col min="13066" max="13066" width="15.85546875" customWidth="1"/>
    <col min="13067" max="13067" width="16.42578125" customWidth="1"/>
    <col min="13068" max="13068" width="9.7109375" customWidth="1"/>
    <col min="13069" max="13069" width="17" customWidth="1"/>
    <col min="13070" max="13070" width="17.28515625" customWidth="1"/>
    <col min="13071" max="13071" width="10.5703125" customWidth="1"/>
    <col min="13072" max="13072" width="0" hidden="1" customWidth="1"/>
    <col min="13073" max="13073" width="16.42578125" customWidth="1"/>
    <col min="13313" max="13313" width="4" customWidth="1"/>
    <col min="13314" max="13314" width="42.7109375" customWidth="1"/>
    <col min="13315" max="13315" width="65.85546875" customWidth="1"/>
    <col min="13316" max="13316" width="15.28515625" customWidth="1"/>
    <col min="13317" max="13317" width="13.7109375" customWidth="1"/>
    <col min="13318" max="13318" width="13.5703125" customWidth="1"/>
    <col min="13319" max="13319" width="17" customWidth="1"/>
    <col min="13320" max="13320" width="13.140625" customWidth="1"/>
    <col min="13321" max="13321" width="15.5703125" customWidth="1"/>
    <col min="13322" max="13322" width="15.85546875" customWidth="1"/>
    <col min="13323" max="13323" width="16.42578125" customWidth="1"/>
    <col min="13324" max="13324" width="9.7109375" customWidth="1"/>
    <col min="13325" max="13325" width="17" customWidth="1"/>
    <col min="13326" max="13326" width="17.28515625" customWidth="1"/>
    <col min="13327" max="13327" width="10.5703125" customWidth="1"/>
    <col min="13328" max="13328" width="0" hidden="1" customWidth="1"/>
    <col min="13329" max="13329" width="16.42578125" customWidth="1"/>
    <col min="13569" max="13569" width="4" customWidth="1"/>
    <col min="13570" max="13570" width="42.7109375" customWidth="1"/>
    <col min="13571" max="13571" width="65.85546875" customWidth="1"/>
    <col min="13572" max="13572" width="15.28515625" customWidth="1"/>
    <col min="13573" max="13573" width="13.7109375" customWidth="1"/>
    <col min="13574" max="13574" width="13.5703125" customWidth="1"/>
    <col min="13575" max="13575" width="17" customWidth="1"/>
    <col min="13576" max="13576" width="13.140625" customWidth="1"/>
    <col min="13577" max="13577" width="15.5703125" customWidth="1"/>
    <col min="13578" max="13578" width="15.85546875" customWidth="1"/>
    <col min="13579" max="13579" width="16.42578125" customWidth="1"/>
    <col min="13580" max="13580" width="9.7109375" customWidth="1"/>
    <col min="13581" max="13581" width="17" customWidth="1"/>
    <col min="13582" max="13582" width="17.28515625" customWidth="1"/>
    <col min="13583" max="13583" width="10.5703125" customWidth="1"/>
    <col min="13584" max="13584" width="0" hidden="1" customWidth="1"/>
    <col min="13585" max="13585" width="16.42578125" customWidth="1"/>
    <col min="13825" max="13825" width="4" customWidth="1"/>
    <col min="13826" max="13826" width="42.7109375" customWidth="1"/>
    <col min="13827" max="13827" width="65.85546875" customWidth="1"/>
    <col min="13828" max="13828" width="15.28515625" customWidth="1"/>
    <col min="13829" max="13829" width="13.7109375" customWidth="1"/>
    <col min="13830" max="13830" width="13.5703125" customWidth="1"/>
    <col min="13831" max="13831" width="17" customWidth="1"/>
    <col min="13832" max="13832" width="13.140625" customWidth="1"/>
    <col min="13833" max="13833" width="15.5703125" customWidth="1"/>
    <col min="13834" max="13834" width="15.85546875" customWidth="1"/>
    <col min="13835" max="13835" width="16.42578125" customWidth="1"/>
    <col min="13836" max="13836" width="9.7109375" customWidth="1"/>
    <col min="13837" max="13837" width="17" customWidth="1"/>
    <col min="13838" max="13838" width="17.28515625" customWidth="1"/>
    <col min="13839" max="13839" width="10.5703125" customWidth="1"/>
    <col min="13840" max="13840" width="0" hidden="1" customWidth="1"/>
    <col min="13841" max="13841" width="16.42578125" customWidth="1"/>
    <col min="14081" max="14081" width="4" customWidth="1"/>
    <col min="14082" max="14082" width="42.7109375" customWidth="1"/>
    <col min="14083" max="14083" width="65.85546875" customWidth="1"/>
    <col min="14084" max="14084" width="15.28515625" customWidth="1"/>
    <col min="14085" max="14085" width="13.7109375" customWidth="1"/>
    <col min="14086" max="14086" width="13.5703125" customWidth="1"/>
    <col min="14087" max="14087" width="17" customWidth="1"/>
    <col min="14088" max="14088" width="13.140625" customWidth="1"/>
    <col min="14089" max="14089" width="15.5703125" customWidth="1"/>
    <col min="14090" max="14090" width="15.85546875" customWidth="1"/>
    <col min="14091" max="14091" width="16.42578125" customWidth="1"/>
    <col min="14092" max="14092" width="9.7109375" customWidth="1"/>
    <col min="14093" max="14093" width="17" customWidth="1"/>
    <col min="14094" max="14094" width="17.28515625" customWidth="1"/>
    <col min="14095" max="14095" width="10.5703125" customWidth="1"/>
    <col min="14096" max="14096" width="0" hidden="1" customWidth="1"/>
    <col min="14097" max="14097" width="16.42578125" customWidth="1"/>
    <col min="14337" max="14337" width="4" customWidth="1"/>
    <col min="14338" max="14338" width="42.7109375" customWidth="1"/>
    <col min="14339" max="14339" width="65.85546875" customWidth="1"/>
    <col min="14340" max="14340" width="15.28515625" customWidth="1"/>
    <col min="14341" max="14341" width="13.7109375" customWidth="1"/>
    <col min="14342" max="14342" width="13.5703125" customWidth="1"/>
    <col min="14343" max="14343" width="17" customWidth="1"/>
    <col min="14344" max="14344" width="13.140625" customWidth="1"/>
    <col min="14345" max="14345" width="15.5703125" customWidth="1"/>
    <col min="14346" max="14346" width="15.85546875" customWidth="1"/>
    <col min="14347" max="14347" width="16.42578125" customWidth="1"/>
    <col min="14348" max="14348" width="9.7109375" customWidth="1"/>
    <col min="14349" max="14349" width="17" customWidth="1"/>
    <col min="14350" max="14350" width="17.28515625" customWidth="1"/>
    <col min="14351" max="14351" width="10.5703125" customWidth="1"/>
    <col min="14352" max="14352" width="0" hidden="1" customWidth="1"/>
    <col min="14353" max="14353" width="16.42578125" customWidth="1"/>
    <col min="14593" max="14593" width="4" customWidth="1"/>
    <col min="14594" max="14594" width="42.7109375" customWidth="1"/>
    <col min="14595" max="14595" width="65.85546875" customWidth="1"/>
    <col min="14596" max="14596" width="15.28515625" customWidth="1"/>
    <col min="14597" max="14597" width="13.7109375" customWidth="1"/>
    <col min="14598" max="14598" width="13.5703125" customWidth="1"/>
    <col min="14599" max="14599" width="17" customWidth="1"/>
    <col min="14600" max="14600" width="13.140625" customWidth="1"/>
    <col min="14601" max="14601" width="15.5703125" customWidth="1"/>
    <col min="14602" max="14602" width="15.85546875" customWidth="1"/>
    <col min="14603" max="14603" width="16.42578125" customWidth="1"/>
    <col min="14604" max="14604" width="9.7109375" customWidth="1"/>
    <col min="14605" max="14605" width="17" customWidth="1"/>
    <col min="14606" max="14606" width="17.28515625" customWidth="1"/>
    <col min="14607" max="14607" width="10.5703125" customWidth="1"/>
    <col min="14608" max="14608" width="0" hidden="1" customWidth="1"/>
    <col min="14609" max="14609" width="16.42578125" customWidth="1"/>
    <col min="14849" max="14849" width="4" customWidth="1"/>
    <col min="14850" max="14850" width="42.7109375" customWidth="1"/>
    <col min="14851" max="14851" width="65.85546875" customWidth="1"/>
    <col min="14852" max="14852" width="15.28515625" customWidth="1"/>
    <col min="14853" max="14853" width="13.7109375" customWidth="1"/>
    <col min="14854" max="14854" width="13.5703125" customWidth="1"/>
    <col min="14855" max="14855" width="17" customWidth="1"/>
    <col min="14856" max="14856" width="13.140625" customWidth="1"/>
    <col min="14857" max="14857" width="15.5703125" customWidth="1"/>
    <col min="14858" max="14858" width="15.85546875" customWidth="1"/>
    <col min="14859" max="14859" width="16.42578125" customWidth="1"/>
    <col min="14860" max="14860" width="9.7109375" customWidth="1"/>
    <col min="14861" max="14861" width="17" customWidth="1"/>
    <col min="14862" max="14862" width="17.28515625" customWidth="1"/>
    <col min="14863" max="14863" width="10.5703125" customWidth="1"/>
    <col min="14864" max="14864" width="0" hidden="1" customWidth="1"/>
    <col min="14865" max="14865" width="16.42578125" customWidth="1"/>
    <col min="15105" max="15105" width="4" customWidth="1"/>
    <col min="15106" max="15106" width="42.7109375" customWidth="1"/>
    <col min="15107" max="15107" width="65.85546875" customWidth="1"/>
    <col min="15108" max="15108" width="15.28515625" customWidth="1"/>
    <col min="15109" max="15109" width="13.7109375" customWidth="1"/>
    <col min="15110" max="15110" width="13.5703125" customWidth="1"/>
    <col min="15111" max="15111" width="17" customWidth="1"/>
    <col min="15112" max="15112" width="13.140625" customWidth="1"/>
    <col min="15113" max="15113" width="15.5703125" customWidth="1"/>
    <col min="15114" max="15114" width="15.85546875" customWidth="1"/>
    <col min="15115" max="15115" width="16.42578125" customWidth="1"/>
    <col min="15116" max="15116" width="9.7109375" customWidth="1"/>
    <col min="15117" max="15117" width="17" customWidth="1"/>
    <col min="15118" max="15118" width="17.28515625" customWidth="1"/>
    <col min="15119" max="15119" width="10.5703125" customWidth="1"/>
    <col min="15120" max="15120" width="0" hidden="1" customWidth="1"/>
    <col min="15121" max="15121" width="16.42578125" customWidth="1"/>
    <col min="15361" max="15361" width="4" customWidth="1"/>
    <col min="15362" max="15362" width="42.7109375" customWidth="1"/>
    <col min="15363" max="15363" width="65.85546875" customWidth="1"/>
    <col min="15364" max="15364" width="15.28515625" customWidth="1"/>
    <col min="15365" max="15365" width="13.7109375" customWidth="1"/>
    <col min="15366" max="15366" width="13.5703125" customWidth="1"/>
    <col min="15367" max="15367" width="17" customWidth="1"/>
    <col min="15368" max="15368" width="13.140625" customWidth="1"/>
    <col min="15369" max="15369" width="15.5703125" customWidth="1"/>
    <col min="15370" max="15370" width="15.85546875" customWidth="1"/>
    <col min="15371" max="15371" width="16.42578125" customWidth="1"/>
    <col min="15372" max="15372" width="9.7109375" customWidth="1"/>
    <col min="15373" max="15373" width="17" customWidth="1"/>
    <col min="15374" max="15374" width="17.28515625" customWidth="1"/>
    <col min="15375" max="15375" width="10.5703125" customWidth="1"/>
    <col min="15376" max="15376" width="0" hidden="1" customWidth="1"/>
    <col min="15377" max="15377" width="16.42578125" customWidth="1"/>
    <col min="15617" max="15617" width="4" customWidth="1"/>
    <col min="15618" max="15618" width="42.7109375" customWidth="1"/>
    <col min="15619" max="15619" width="65.85546875" customWidth="1"/>
    <col min="15620" max="15620" width="15.28515625" customWidth="1"/>
    <col min="15621" max="15621" width="13.7109375" customWidth="1"/>
    <col min="15622" max="15622" width="13.5703125" customWidth="1"/>
    <col min="15623" max="15623" width="17" customWidth="1"/>
    <col min="15624" max="15624" width="13.140625" customWidth="1"/>
    <col min="15625" max="15625" width="15.5703125" customWidth="1"/>
    <col min="15626" max="15626" width="15.85546875" customWidth="1"/>
    <col min="15627" max="15627" width="16.42578125" customWidth="1"/>
    <col min="15628" max="15628" width="9.7109375" customWidth="1"/>
    <col min="15629" max="15629" width="17" customWidth="1"/>
    <col min="15630" max="15630" width="17.28515625" customWidth="1"/>
    <col min="15631" max="15631" width="10.5703125" customWidth="1"/>
    <col min="15632" max="15632" width="0" hidden="1" customWidth="1"/>
    <col min="15633" max="15633" width="16.42578125" customWidth="1"/>
    <col min="15873" max="15873" width="4" customWidth="1"/>
    <col min="15874" max="15874" width="42.7109375" customWidth="1"/>
    <col min="15875" max="15875" width="65.85546875" customWidth="1"/>
    <col min="15876" max="15876" width="15.28515625" customWidth="1"/>
    <col min="15877" max="15877" width="13.7109375" customWidth="1"/>
    <col min="15878" max="15878" width="13.5703125" customWidth="1"/>
    <col min="15879" max="15879" width="17" customWidth="1"/>
    <col min="15880" max="15880" width="13.140625" customWidth="1"/>
    <col min="15881" max="15881" width="15.5703125" customWidth="1"/>
    <col min="15882" max="15882" width="15.85546875" customWidth="1"/>
    <col min="15883" max="15883" width="16.42578125" customWidth="1"/>
    <col min="15884" max="15884" width="9.7109375" customWidth="1"/>
    <col min="15885" max="15885" width="17" customWidth="1"/>
    <col min="15886" max="15886" width="17.28515625" customWidth="1"/>
    <col min="15887" max="15887" width="10.5703125" customWidth="1"/>
    <col min="15888" max="15888" width="0" hidden="1" customWidth="1"/>
    <col min="15889" max="15889" width="16.42578125" customWidth="1"/>
    <col min="16129" max="16129" width="4" customWidth="1"/>
    <col min="16130" max="16130" width="42.7109375" customWidth="1"/>
    <col min="16131" max="16131" width="65.85546875" customWidth="1"/>
    <col min="16132" max="16132" width="15.28515625" customWidth="1"/>
    <col min="16133" max="16133" width="13.7109375" customWidth="1"/>
    <col min="16134" max="16134" width="13.5703125" customWidth="1"/>
    <col min="16135" max="16135" width="17" customWidth="1"/>
    <col min="16136" max="16136" width="13.140625" customWidth="1"/>
    <col min="16137" max="16137" width="15.5703125" customWidth="1"/>
    <col min="16138" max="16138" width="15.85546875" customWidth="1"/>
    <col min="16139" max="16139" width="16.42578125" customWidth="1"/>
    <col min="16140" max="16140" width="9.7109375" customWidth="1"/>
    <col min="16141" max="16141" width="17" customWidth="1"/>
    <col min="16142" max="16142" width="17.28515625" customWidth="1"/>
    <col min="16143" max="16143" width="10.5703125" customWidth="1"/>
    <col min="16144" max="16144" width="0" hidden="1" customWidth="1"/>
    <col min="16145" max="16145" width="16.42578125" customWidth="1"/>
  </cols>
  <sheetData>
    <row r="1" spans="1:17" s="1" customFormat="1" ht="18.75" customHeight="1" x14ac:dyDescent="0.25">
      <c r="B1" s="2"/>
      <c r="D1" s="3"/>
      <c r="E1" s="4"/>
      <c r="F1" s="3"/>
      <c r="G1" s="3"/>
      <c r="H1" s="4"/>
      <c r="I1" s="3"/>
      <c r="J1" s="3"/>
      <c r="K1" s="3"/>
      <c r="L1" s="3"/>
      <c r="M1" s="3"/>
      <c r="N1" s="3"/>
      <c r="O1" s="3"/>
    </row>
    <row r="2" spans="1:17" s="1" customFormat="1" ht="18.75" customHeight="1" x14ac:dyDescent="0.2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s="1" customFormat="1" ht="18.75" customHeight="1" x14ac:dyDescent="0.2">
      <c r="B3" s="2"/>
    </row>
    <row r="4" spans="1:17" s="1" customFormat="1" ht="18.75" customHeight="1" thickBot="1" x14ac:dyDescent="0.25">
      <c r="B4" s="2"/>
    </row>
    <row r="5" spans="1:17" s="1" customFormat="1" ht="15.75" x14ac:dyDescent="0.25">
      <c r="B5" s="6" t="s">
        <v>1</v>
      </c>
      <c r="C5" s="7"/>
      <c r="D5" s="8"/>
      <c r="E5" s="8"/>
      <c r="F5" s="8"/>
      <c r="G5" s="8"/>
      <c r="H5" s="8"/>
      <c r="I5" s="8"/>
      <c r="J5" s="8"/>
      <c r="K5" s="7" t="s">
        <v>2</v>
      </c>
      <c r="L5" s="7"/>
      <c r="M5" s="7" t="s">
        <v>3</v>
      </c>
      <c r="N5" s="7"/>
      <c r="O5" s="9"/>
    </row>
    <row r="6" spans="1:17" s="1" customFormat="1" ht="6" customHeight="1" x14ac:dyDescent="0.25">
      <c r="B6" s="10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3"/>
    </row>
    <row r="7" spans="1:17" s="1" customFormat="1" ht="15.75" x14ac:dyDescent="0.25">
      <c r="B7" s="14" t="s">
        <v>4</v>
      </c>
      <c r="C7" s="12"/>
      <c r="D7" s="11"/>
      <c r="E7" s="11"/>
      <c r="F7" s="11"/>
      <c r="G7" s="11"/>
      <c r="H7" s="11"/>
      <c r="I7" s="11"/>
      <c r="J7" s="11"/>
      <c r="K7" s="12" t="s">
        <v>5</v>
      </c>
      <c r="L7" s="12"/>
      <c r="M7" s="15">
        <v>2022</v>
      </c>
      <c r="N7" s="12"/>
      <c r="O7" s="13"/>
    </row>
    <row r="8" spans="1:17" s="1" customFormat="1" ht="8.25" customHeight="1" thickBot="1" x14ac:dyDescent="0.25">
      <c r="A8" s="16"/>
      <c r="B8" s="10"/>
      <c r="C8" s="11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7" s="1" customFormat="1" ht="16.5" thickBot="1" x14ac:dyDescent="0.3">
      <c r="A9" s="16"/>
      <c r="B9" s="19" t="s">
        <v>6</v>
      </c>
      <c r="C9" s="20" t="s">
        <v>7</v>
      </c>
      <c r="D9" s="21" t="s">
        <v>8</v>
      </c>
      <c r="E9" s="21"/>
      <c r="F9" s="21"/>
      <c r="G9" s="21"/>
      <c r="H9" s="21"/>
      <c r="I9" s="22"/>
      <c r="J9" s="23" t="s">
        <v>9</v>
      </c>
      <c r="K9" s="20"/>
      <c r="L9" s="24" t="s">
        <v>10</v>
      </c>
      <c r="M9" s="23" t="s">
        <v>11</v>
      </c>
      <c r="N9" s="20"/>
      <c r="O9" s="20" t="s">
        <v>12</v>
      </c>
    </row>
    <row r="10" spans="1:17" s="1" customFormat="1" ht="15.75" customHeight="1" thickBot="1" x14ac:dyDescent="0.3">
      <c r="A10" s="16"/>
      <c r="B10" s="25"/>
      <c r="C10" s="26"/>
      <c r="D10" s="20" t="s">
        <v>13</v>
      </c>
      <c r="E10" s="27" t="s">
        <v>14</v>
      </c>
      <c r="F10" s="22"/>
      <c r="G10" s="24" t="s">
        <v>15</v>
      </c>
      <c r="H10" s="24" t="s">
        <v>16</v>
      </c>
      <c r="I10" s="24" t="s">
        <v>17</v>
      </c>
      <c r="J10" s="28"/>
      <c r="K10" s="29"/>
      <c r="L10" s="30"/>
      <c r="M10" s="28"/>
      <c r="N10" s="29"/>
      <c r="O10" s="26"/>
    </row>
    <row r="11" spans="1:17" s="36" customFormat="1" ht="31.5" x14ac:dyDescent="0.2">
      <c r="A11" s="31"/>
      <c r="B11" s="25"/>
      <c r="C11" s="26"/>
      <c r="D11" s="26"/>
      <c r="E11" s="32" t="s">
        <v>18</v>
      </c>
      <c r="F11" s="33" t="s">
        <v>19</v>
      </c>
      <c r="G11" s="30"/>
      <c r="H11" s="30"/>
      <c r="I11" s="30"/>
      <c r="J11" s="34" t="s">
        <v>18</v>
      </c>
      <c r="K11" s="32" t="s">
        <v>20</v>
      </c>
      <c r="L11" s="30"/>
      <c r="M11" s="35" t="s">
        <v>18</v>
      </c>
      <c r="N11" s="33" t="s">
        <v>20</v>
      </c>
      <c r="O11" s="26"/>
    </row>
    <row r="12" spans="1:17" s="36" customFormat="1" ht="15.75" thickBot="1" x14ac:dyDescent="0.25">
      <c r="A12" s="31"/>
      <c r="B12" s="37">
        <v>1</v>
      </c>
      <c r="C12" s="38">
        <v>2</v>
      </c>
      <c r="D12" s="39">
        <v>3</v>
      </c>
      <c r="E12" s="40">
        <v>4</v>
      </c>
      <c r="F12" s="39">
        <v>5</v>
      </c>
      <c r="G12" s="40" t="s">
        <v>21</v>
      </c>
      <c r="H12" s="40">
        <v>7</v>
      </c>
      <c r="I12" s="40" t="s">
        <v>22</v>
      </c>
      <c r="J12" s="41">
        <v>9</v>
      </c>
      <c r="K12" s="40">
        <v>10</v>
      </c>
      <c r="L12" s="40" t="s">
        <v>23</v>
      </c>
      <c r="M12" s="42">
        <v>12</v>
      </c>
      <c r="N12" s="39">
        <v>13</v>
      </c>
      <c r="O12" s="39" t="s">
        <v>24</v>
      </c>
    </row>
    <row r="13" spans="1:17" s="50" customFormat="1" ht="26.25" thickBot="1" x14ac:dyDescent="0.3">
      <c r="A13" s="43"/>
      <c r="B13" s="44" t="s">
        <v>25</v>
      </c>
      <c r="C13" s="45" t="s">
        <v>26</v>
      </c>
      <c r="D13" s="46" t="s">
        <v>27</v>
      </c>
      <c r="E13" s="47" t="s">
        <v>28</v>
      </c>
      <c r="F13" s="47" t="s">
        <v>29</v>
      </c>
      <c r="G13" s="47" t="s">
        <v>30</v>
      </c>
      <c r="H13" s="47" t="s">
        <v>31</v>
      </c>
      <c r="I13" s="48" t="s">
        <v>32</v>
      </c>
      <c r="J13" s="46" t="s">
        <v>33</v>
      </c>
      <c r="K13" s="47" t="s">
        <v>34</v>
      </c>
      <c r="L13" s="48" t="s">
        <v>35</v>
      </c>
      <c r="M13" s="46" t="s">
        <v>36</v>
      </c>
      <c r="N13" s="48" t="s">
        <v>37</v>
      </c>
      <c r="O13" s="49" t="s">
        <v>38</v>
      </c>
    </row>
    <row r="14" spans="1:17" x14ac:dyDescent="0.25">
      <c r="A14" s="51"/>
      <c r="B14" s="52" t="s">
        <v>39</v>
      </c>
      <c r="C14" s="53" t="s">
        <v>40</v>
      </c>
      <c r="D14" s="54">
        <f>'[1]Plano GastosJera'!B2</f>
        <v>39625774000</v>
      </c>
      <c r="E14" s="55">
        <f>'[1]Plano GastosJera'!C2</f>
        <v>0</v>
      </c>
      <c r="F14" s="55">
        <f>'[1]Plano GastosJera'!D2</f>
        <v>74445633</v>
      </c>
      <c r="G14" s="55">
        <f>'[1]Plano GastosJera'!E2</f>
        <v>39700219633</v>
      </c>
      <c r="H14" s="55">
        <f>'[1]Plano GastosJera'!F2</f>
        <v>0</v>
      </c>
      <c r="I14" s="56">
        <f>'[1]Plano GastosJera'!G2</f>
        <v>39700219633</v>
      </c>
      <c r="J14" s="54">
        <f>'[1]Plano GastosJera'!K2</f>
        <v>2194202647</v>
      </c>
      <c r="K14" s="55">
        <f>'[1]Plano GastosJera'!L2</f>
        <v>32311849123</v>
      </c>
      <c r="L14" s="57">
        <f t="shared" ref="L14:L78" si="0">(K14/I14)*100</f>
        <v>81.389597895678719</v>
      </c>
      <c r="M14" s="58">
        <f>'[1]Plano GastosJera'!O2</f>
        <v>3042868114</v>
      </c>
      <c r="N14" s="59">
        <f>'[1]Plano GastosJera'!P2</f>
        <v>23152306261</v>
      </c>
      <c r="O14" s="60">
        <f>(N14/I14)*100</f>
        <v>58.317829158192161</v>
      </c>
      <c r="P14" s="61"/>
      <c r="Q14" s="61"/>
    </row>
    <row r="15" spans="1:17" x14ac:dyDescent="0.25">
      <c r="A15" s="51"/>
      <c r="B15" s="62" t="s">
        <v>41</v>
      </c>
      <c r="C15" s="63" t="s">
        <v>42</v>
      </c>
      <c r="D15" s="64">
        <f>'[1]Plano GastosJera'!B4</f>
        <v>16095123000</v>
      </c>
      <c r="E15" s="65">
        <f>'[1]Plano GastosJera'!C4</f>
        <v>0</v>
      </c>
      <c r="F15" s="65">
        <f>'[1]Plano GastosJera'!D4</f>
        <v>0</v>
      </c>
      <c r="G15" s="65">
        <f>'[1]Plano GastosJera'!E4</f>
        <v>16095123000</v>
      </c>
      <c r="H15" s="65">
        <f>'[1]Plano GastosJera'!F4</f>
        <v>0</v>
      </c>
      <c r="I15" s="66">
        <f>'[1]Plano GastosJera'!G4</f>
        <v>16095123000</v>
      </c>
      <c r="J15" s="64">
        <f>'[1]Plano GastosJera'!K4</f>
        <v>1032493538</v>
      </c>
      <c r="K15" s="65">
        <f>'[1]Plano GastosJera'!L4</f>
        <v>11064209393</v>
      </c>
      <c r="L15" s="67">
        <f t="shared" si="0"/>
        <v>68.742620935546753</v>
      </c>
      <c r="M15" s="68">
        <f>'[1]Plano GastosJera'!O4</f>
        <v>1231701060</v>
      </c>
      <c r="N15" s="69">
        <f>'[1]Plano GastosJera'!P4</f>
        <v>9632072924</v>
      </c>
      <c r="O15" s="70">
        <f t="shared" ref="O15:O79" si="1">(N15/I15)*100</f>
        <v>59.844668002847826</v>
      </c>
      <c r="P15" s="71">
        <f>+I15-K15</f>
        <v>5030913607</v>
      </c>
      <c r="Q15" s="61"/>
    </row>
    <row r="16" spans="1:17" s="84" customFormat="1" x14ac:dyDescent="0.25">
      <c r="A16" s="72"/>
      <c r="B16" s="73" t="s">
        <v>43</v>
      </c>
      <c r="C16" s="74" t="s">
        <v>44</v>
      </c>
      <c r="D16" s="75">
        <f>+D19+D30+D34+D50</f>
        <v>12552186000</v>
      </c>
      <c r="E16" s="76">
        <f t="shared" ref="E16:K16" si="2">+E19+E30+E34+E50</f>
        <v>0</v>
      </c>
      <c r="F16" s="76">
        <f t="shared" si="2"/>
        <v>-371000</v>
      </c>
      <c r="G16" s="76">
        <f t="shared" si="2"/>
        <v>12551815000</v>
      </c>
      <c r="H16" s="76">
        <f t="shared" si="2"/>
        <v>0</v>
      </c>
      <c r="I16" s="77">
        <f t="shared" si="2"/>
        <v>12551815000</v>
      </c>
      <c r="J16" s="75">
        <f t="shared" si="2"/>
        <v>927969757</v>
      </c>
      <c r="K16" s="76">
        <f t="shared" si="2"/>
        <v>8193137485</v>
      </c>
      <c r="L16" s="78">
        <f t="shared" si="0"/>
        <v>65.274523923432596</v>
      </c>
      <c r="M16" s="79">
        <f>+M19+M30+M34+M50</f>
        <v>948398003</v>
      </c>
      <c r="N16" s="80">
        <f>+N19+N30+N34+N50</f>
        <v>8054465231</v>
      </c>
      <c r="O16" s="81">
        <f t="shared" si="1"/>
        <v>64.169725501849726</v>
      </c>
      <c r="P16" s="82"/>
      <c r="Q16" s="83"/>
    </row>
    <row r="17" spans="1:15" s="84" customFormat="1" x14ac:dyDescent="0.25">
      <c r="A17" s="72"/>
      <c r="B17" s="85" t="s">
        <v>45</v>
      </c>
      <c r="C17" s="74" t="s">
        <v>46</v>
      </c>
      <c r="D17" s="75">
        <f>+D18+D34+D50</f>
        <v>12552186000</v>
      </c>
      <c r="E17" s="76">
        <f t="shared" ref="E17:N17" si="3">+E18+E34+E50</f>
        <v>0</v>
      </c>
      <c r="F17" s="76">
        <f t="shared" si="3"/>
        <v>-371000</v>
      </c>
      <c r="G17" s="76">
        <f t="shared" si="3"/>
        <v>12551815000</v>
      </c>
      <c r="H17" s="76">
        <f t="shared" si="3"/>
        <v>0</v>
      </c>
      <c r="I17" s="77">
        <f t="shared" si="3"/>
        <v>12551815000</v>
      </c>
      <c r="J17" s="75">
        <f t="shared" si="3"/>
        <v>927969757</v>
      </c>
      <c r="K17" s="76">
        <f t="shared" si="3"/>
        <v>8193137485</v>
      </c>
      <c r="L17" s="78">
        <f t="shared" si="0"/>
        <v>65.274523923432596</v>
      </c>
      <c r="M17" s="79">
        <f t="shared" si="3"/>
        <v>948398003</v>
      </c>
      <c r="N17" s="80">
        <f t="shared" si="3"/>
        <v>8054465231</v>
      </c>
      <c r="O17" s="81">
        <f t="shared" si="1"/>
        <v>64.169725501849726</v>
      </c>
    </row>
    <row r="18" spans="1:15" s="84" customFormat="1" x14ac:dyDescent="0.25">
      <c r="A18" s="72"/>
      <c r="B18" s="86" t="s">
        <v>47</v>
      </c>
      <c r="C18" s="74" t="s">
        <v>48</v>
      </c>
      <c r="D18" s="75">
        <f>+D19+D30</f>
        <v>9285539000</v>
      </c>
      <c r="E18" s="76">
        <f t="shared" ref="E18:N18" si="4">+E19+E30</f>
        <v>0</v>
      </c>
      <c r="F18" s="76">
        <f t="shared" si="4"/>
        <v>-22871000</v>
      </c>
      <c r="G18" s="76">
        <f t="shared" si="4"/>
        <v>9262668000</v>
      </c>
      <c r="H18" s="76">
        <f t="shared" si="4"/>
        <v>0</v>
      </c>
      <c r="I18" s="77">
        <f t="shared" si="4"/>
        <v>9262668000</v>
      </c>
      <c r="J18" s="75">
        <f t="shared" si="4"/>
        <v>692299819</v>
      </c>
      <c r="K18" s="76">
        <f t="shared" si="4"/>
        <v>6388474032</v>
      </c>
      <c r="L18" s="78">
        <f t="shared" si="0"/>
        <v>68.970128606574264</v>
      </c>
      <c r="M18" s="79">
        <f t="shared" si="4"/>
        <v>692299819</v>
      </c>
      <c r="N18" s="80">
        <f t="shared" si="4"/>
        <v>6388474032</v>
      </c>
      <c r="O18" s="81">
        <f t="shared" si="1"/>
        <v>68.970128606574264</v>
      </c>
    </row>
    <row r="19" spans="1:15" s="84" customFormat="1" x14ac:dyDescent="0.25">
      <c r="A19" s="72"/>
      <c r="B19" s="87" t="s">
        <v>49</v>
      </c>
      <c r="C19" s="74" t="s">
        <v>50</v>
      </c>
      <c r="D19" s="75">
        <f>+D20+D21+D22+D23+D24+D25+D26+D29</f>
        <v>8329465000</v>
      </c>
      <c r="E19" s="76">
        <f t="shared" ref="E19:N19" si="5">+E20+E21+E22+E23+E24+E25+E26+E29</f>
        <v>0</v>
      </c>
      <c r="F19" s="76">
        <f t="shared" si="5"/>
        <v>-22871000</v>
      </c>
      <c r="G19" s="76">
        <f t="shared" si="5"/>
        <v>8306594000</v>
      </c>
      <c r="H19" s="76">
        <f t="shared" si="5"/>
        <v>0</v>
      </c>
      <c r="I19" s="77">
        <f t="shared" si="5"/>
        <v>8306594000</v>
      </c>
      <c r="J19" s="75">
        <f t="shared" si="5"/>
        <v>680677519</v>
      </c>
      <c r="K19" s="76">
        <f t="shared" si="5"/>
        <v>5560575478</v>
      </c>
      <c r="L19" s="78">
        <f t="shared" si="0"/>
        <v>66.941702916983786</v>
      </c>
      <c r="M19" s="79">
        <f t="shared" si="5"/>
        <v>680677519</v>
      </c>
      <c r="N19" s="80">
        <f t="shared" si="5"/>
        <v>5560575478</v>
      </c>
      <c r="O19" s="81">
        <f t="shared" si="1"/>
        <v>66.941702916983786</v>
      </c>
    </row>
    <row r="20" spans="1:15" x14ac:dyDescent="0.25">
      <c r="A20" s="51"/>
      <c r="B20" s="88" t="s">
        <v>51</v>
      </c>
      <c r="C20" s="89" t="s">
        <v>52</v>
      </c>
      <c r="D20" s="90">
        <f>'[1]Plano GastosJera'!B9</f>
        <v>4823523000</v>
      </c>
      <c r="E20" s="91">
        <f>'[1]Plano GastosJera'!C9</f>
        <v>0</v>
      </c>
      <c r="F20" s="91">
        <f>'[1]Plano GastosJera'!D9</f>
        <v>0</v>
      </c>
      <c r="G20" s="91">
        <f>'[1]Plano GastosJera'!E9</f>
        <v>4823523000</v>
      </c>
      <c r="H20" s="91">
        <f>'[1]Plano GastosJera'!F9</f>
        <v>0</v>
      </c>
      <c r="I20" s="92">
        <f>'[1]Plano GastosJera'!G9</f>
        <v>4823523000</v>
      </c>
      <c r="J20" s="90">
        <f>'[1]Plano GastosJera'!K9</f>
        <v>417743565</v>
      </c>
      <c r="K20" s="91">
        <f>'[1]Plano GastosJera'!L9</f>
        <v>3626656188</v>
      </c>
      <c r="L20" s="93">
        <f t="shared" si="0"/>
        <v>75.186874572796697</v>
      </c>
      <c r="M20" s="94">
        <f>'[1]Plano GastosJera'!O9</f>
        <v>417743565</v>
      </c>
      <c r="N20" s="95">
        <f>'[1]Plano GastosJera'!P9</f>
        <v>3626656188</v>
      </c>
      <c r="O20" s="96">
        <f t="shared" si="1"/>
        <v>75.186874572796697</v>
      </c>
    </row>
    <row r="21" spans="1:15" x14ac:dyDescent="0.25">
      <c r="A21" s="51"/>
      <c r="B21" s="88" t="s">
        <v>53</v>
      </c>
      <c r="C21" s="89" t="s">
        <v>54</v>
      </c>
      <c r="D21" s="90">
        <f>'[1]Plano GastosJera'!B11</f>
        <v>258169000</v>
      </c>
      <c r="E21" s="91">
        <f>'[1]Plano GastosJera'!C11</f>
        <v>0</v>
      </c>
      <c r="F21" s="91">
        <f>'[1]Plano GastosJera'!D11</f>
        <v>0</v>
      </c>
      <c r="G21" s="91">
        <f>'[1]Plano GastosJera'!E11</f>
        <v>258169000</v>
      </c>
      <c r="H21" s="91">
        <f>'[1]Plano GastosJera'!F11</f>
        <v>0</v>
      </c>
      <c r="I21" s="92">
        <f>'[1]Plano GastosJera'!G11</f>
        <v>258169000</v>
      </c>
      <c r="J21" s="90">
        <f>'[1]Plano GastosJera'!K11</f>
        <v>19109368</v>
      </c>
      <c r="K21" s="91">
        <f>'[1]Plano GastosJera'!L11</f>
        <v>128583037</v>
      </c>
      <c r="L21" s="93">
        <f t="shared" si="0"/>
        <v>49.805761729719677</v>
      </c>
      <c r="M21" s="94">
        <f>'[1]Plano GastosJera'!O11</f>
        <v>19109368</v>
      </c>
      <c r="N21" s="95">
        <f>'[1]Plano GastosJera'!P11</f>
        <v>128583037</v>
      </c>
      <c r="O21" s="96">
        <f t="shared" si="1"/>
        <v>49.805761729719677</v>
      </c>
    </row>
    <row r="22" spans="1:15" x14ac:dyDescent="0.25">
      <c r="A22" s="51"/>
      <c r="B22" s="88" t="s">
        <v>55</v>
      </c>
      <c r="C22" s="89" t="s">
        <v>56</v>
      </c>
      <c r="D22" s="90">
        <f>'[1]Plano GastosJera'!B13</f>
        <v>501450000</v>
      </c>
      <c r="E22" s="91">
        <f>'[1]Plano GastosJera'!C13</f>
        <v>0</v>
      </c>
      <c r="F22" s="91">
        <f>'[1]Plano GastosJera'!D13</f>
        <v>0</v>
      </c>
      <c r="G22" s="91">
        <f>'[1]Plano GastosJera'!E13</f>
        <v>501450000</v>
      </c>
      <c r="H22" s="91">
        <f>'[1]Plano GastosJera'!F13</f>
        <v>0</v>
      </c>
      <c r="I22" s="92">
        <f>'[1]Plano GastosJera'!G13</f>
        <v>501450000</v>
      </c>
      <c r="J22" s="90">
        <f>'[1]Plano GastosJera'!K13</f>
        <v>40920660</v>
      </c>
      <c r="K22" s="91">
        <f>'[1]Plano GastosJera'!L13</f>
        <v>361602176</v>
      </c>
      <c r="L22" s="93">
        <f t="shared" si="0"/>
        <v>72.111312394057236</v>
      </c>
      <c r="M22" s="94">
        <f>'[1]Plano GastosJera'!O13</f>
        <v>40920660</v>
      </c>
      <c r="N22" s="95">
        <f>'[1]Plano GastosJera'!P13</f>
        <v>361602176</v>
      </c>
      <c r="O22" s="96">
        <f t="shared" si="1"/>
        <v>72.111312394057236</v>
      </c>
    </row>
    <row r="23" spans="1:15" x14ac:dyDescent="0.25">
      <c r="A23" s="51"/>
      <c r="B23" s="88" t="s">
        <v>57</v>
      </c>
      <c r="C23" s="89" t="s">
        <v>58</v>
      </c>
      <c r="D23" s="90">
        <f>'[1]Plano GastosJera'!B15</f>
        <v>3324000</v>
      </c>
      <c r="E23" s="91">
        <f>'[1]Plano GastosJera'!C15</f>
        <v>0</v>
      </c>
      <c r="F23" s="91">
        <f>'[1]Plano GastosJera'!D15</f>
        <v>0</v>
      </c>
      <c r="G23" s="91">
        <f>'[1]Plano GastosJera'!E15</f>
        <v>3324000</v>
      </c>
      <c r="H23" s="91">
        <f>'[1]Plano GastosJera'!F15</f>
        <v>0</v>
      </c>
      <c r="I23" s="92">
        <f>'[1]Plano GastosJera'!G15</f>
        <v>3324000</v>
      </c>
      <c r="J23" s="90">
        <f>'[1]Plano GastosJera'!K15</f>
        <v>278871</v>
      </c>
      <c r="K23" s="91">
        <f>'[1]Plano GastosJera'!L15</f>
        <v>2519540</v>
      </c>
      <c r="L23" s="93">
        <f t="shared" si="0"/>
        <v>75.798435619735258</v>
      </c>
      <c r="M23" s="94">
        <f>'[1]Plano GastosJera'!O15</f>
        <v>278871</v>
      </c>
      <c r="N23" s="95">
        <f>'[1]Plano GastosJera'!P15</f>
        <v>2519540</v>
      </c>
      <c r="O23" s="96">
        <f t="shared" si="1"/>
        <v>75.798435619735258</v>
      </c>
    </row>
    <row r="24" spans="1:15" x14ac:dyDescent="0.25">
      <c r="A24" s="51"/>
      <c r="B24" s="88" t="s">
        <v>59</v>
      </c>
      <c r="C24" s="89" t="s">
        <v>60</v>
      </c>
      <c r="D24" s="90">
        <f>'[1]Plano GastosJera'!B17</f>
        <v>5352000</v>
      </c>
      <c r="E24" s="91">
        <f>'[1]Plano GastosJera'!C17</f>
        <v>0</v>
      </c>
      <c r="F24" s="91">
        <f>'[1]Plano GastosJera'!D17</f>
        <v>0</v>
      </c>
      <c r="G24" s="91">
        <f>'[1]Plano GastosJera'!E17</f>
        <v>5352000</v>
      </c>
      <c r="H24" s="91">
        <f>'[1]Plano GastosJera'!F17</f>
        <v>0</v>
      </c>
      <c r="I24" s="92">
        <f>'[1]Plano GastosJera'!G17</f>
        <v>5352000</v>
      </c>
      <c r="J24" s="90">
        <f>'[1]Plano GastosJera'!K17</f>
        <v>449159</v>
      </c>
      <c r="K24" s="91">
        <f>'[1]Plano GastosJera'!L17</f>
        <v>4058057</v>
      </c>
      <c r="L24" s="93">
        <f t="shared" si="0"/>
        <v>75.823187593423029</v>
      </c>
      <c r="M24" s="94">
        <f>'[1]Plano GastosJera'!O17</f>
        <v>449159</v>
      </c>
      <c r="N24" s="95">
        <f>'[1]Plano GastosJera'!P17</f>
        <v>4058057</v>
      </c>
      <c r="O24" s="96">
        <f t="shared" si="1"/>
        <v>75.823187593423029</v>
      </c>
    </row>
    <row r="25" spans="1:15" x14ac:dyDescent="0.25">
      <c r="A25" s="51"/>
      <c r="B25" s="88" t="s">
        <v>61</v>
      </c>
      <c r="C25" s="89" t="s">
        <v>62</v>
      </c>
      <c r="D25" s="90">
        <f>'[1]Plano GastosJera'!B19</f>
        <v>161203000</v>
      </c>
      <c r="E25" s="91">
        <f>'[1]Plano GastosJera'!C19</f>
        <v>0</v>
      </c>
      <c r="F25" s="91">
        <f>'[1]Plano GastosJera'!D19</f>
        <v>0</v>
      </c>
      <c r="G25" s="91">
        <f>'[1]Plano GastosJera'!E19</f>
        <v>161203000</v>
      </c>
      <c r="H25" s="91">
        <f>'[1]Plano GastosJera'!F19</f>
        <v>0</v>
      </c>
      <c r="I25" s="92">
        <f>'[1]Plano GastosJera'!G19</f>
        <v>161203000</v>
      </c>
      <c r="J25" s="90">
        <f>'[1]Plano GastosJera'!K19</f>
        <v>19433015</v>
      </c>
      <c r="K25" s="91">
        <f>'[1]Plano GastosJera'!L19</f>
        <v>130318289</v>
      </c>
      <c r="L25" s="93">
        <f t="shared" si="0"/>
        <v>80.841106555088928</v>
      </c>
      <c r="M25" s="94">
        <f>'[1]Plano GastosJera'!O19</f>
        <v>19433015</v>
      </c>
      <c r="N25" s="95">
        <f>'[1]Plano GastosJera'!P19</f>
        <v>130318289</v>
      </c>
      <c r="O25" s="96">
        <f t="shared" si="1"/>
        <v>80.841106555088928</v>
      </c>
    </row>
    <row r="26" spans="1:15" s="84" customFormat="1" x14ac:dyDescent="0.25">
      <c r="A26" s="72"/>
      <c r="B26" s="97" t="s">
        <v>63</v>
      </c>
      <c r="C26" s="98" t="s">
        <v>64</v>
      </c>
      <c r="D26" s="75">
        <f>+D27+D28</f>
        <v>1028235000</v>
      </c>
      <c r="E26" s="76">
        <f t="shared" ref="E26:N26" si="6">+E27+E28</f>
        <v>0</v>
      </c>
      <c r="F26" s="76">
        <f t="shared" si="6"/>
        <v>0</v>
      </c>
      <c r="G26" s="76">
        <f t="shared" si="6"/>
        <v>1028235000</v>
      </c>
      <c r="H26" s="76">
        <f t="shared" si="6"/>
        <v>0</v>
      </c>
      <c r="I26" s="77">
        <f t="shared" si="6"/>
        <v>1028235000</v>
      </c>
      <c r="J26" s="75">
        <f t="shared" si="6"/>
        <v>63486760</v>
      </c>
      <c r="K26" s="76">
        <f t="shared" si="6"/>
        <v>245338280</v>
      </c>
      <c r="L26" s="78">
        <f t="shared" si="0"/>
        <v>23.860137030931643</v>
      </c>
      <c r="M26" s="79">
        <f t="shared" si="6"/>
        <v>63486760</v>
      </c>
      <c r="N26" s="80">
        <f t="shared" si="6"/>
        <v>245338280</v>
      </c>
      <c r="O26" s="81">
        <f t="shared" si="1"/>
        <v>23.860137030931643</v>
      </c>
    </row>
    <row r="27" spans="1:15" x14ac:dyDescent="0.25">
      <c r="A27" s="51"/>
      <c r="B27" s="99" t="s">
        <v>65</v>
      </c>
      <c r="C27" s="100" t="s">
        <v>66</v>
      </c>
      <c r="D27" s="90">
        <f>'[1]Plano GastosJera'!B21</f>
        <v>694931000</v>
      </c>
      <c r="E27" s="91">
        <f>'[1]Plano GastosJera'!C21</f>
        <v>0</v>
      </c>
      <c r="F27" s="91">
        <f>'[1]Plano GastosJera'!D21</f>
        <v>0</v>
      </c>
      <c r="G27" s="91">
        <f>'[1]Plano GastosJera'!E21</f>
        <v>694931000</v>
      </c>
      <c r="H27" s="91">
        <f>'[1]Plano GastosJera'!F21</f>
        <v>0</v>
      </c>
      <c r="I27" s="92">
        <f>'[1]Plano GastosJera'!G21</f>
        <v>694931000</v>
      </c>
      <c r="J27" s="90">
        <f>'[1]Plano GastosJera'!K21</f>
        <v>24884163</v>
      </c>
      <c r="K27" s="91">
        <f>'[1]Plano GastosJera'!L21</f>
        <v>26888313</v>
      </c>
      <c r="L27" s="93">
        <f t="shared" si="0"/>
        <v>3.8692061514020817</v>
      </c>
      <c r="M27" s="94">
        <f>'[1]Plano GastosJera'!O21</f>
        <v>24884163</v>
      </c>
      <c r="N27" s="95">
        <f>'[1]Plano GastosJera'!P21</f>
        <v>26888313</v>
      </c>
      <c r="O27" s="96">
        <f t="shared" si="1"/>
        <v>3.8692061514020817</v>
      </c>
    </row>
    <row r="28" spans="1:15" x14ac:dyDescent="0.25">
      <c r="A28" s="51"/>
      <c r="B28" s="99" t="s">
        <v>67</v>
      </c>
      <c r="C28" s="100" t="s">
        <v>68</v>
      </c>
      <c r="D28" s="90">
        <f>'[1]Plano GastosJera'!B23</f>
        <v>333304000</v>
      </c>
      <c r="E28" s="91">
        <f>'[1]Plano GastosJera'!C23</f>
        <v>0</v>
      </c>
      <c r="F28" s="91">
        <f>'[1]Plano GastosJera'!D23</f>
        <v>0</v>
      </c>
      <c r="G28" s="91">
        <f>'[1]Plano GastosJera'!E23</f>
        <v>333304000</v>
      </c>
      <c r="H28" s="91">
        <f>'[1]Plano GastosJera'!F23</f>
        <v>0</v>
      </c>
      <c r="I28" s="92">
        <f>'[1]Plano GastosJera'!G23</f>
        <v>333304000</v>
      </c>
      <c r="J28" s="90">
        <f>'[1]Plano GastosJera'!K23</f>
        <v>38602597</v>
      </c>
      <c r="K28" s="91">
        <f>'[1]Plano GastosJera'!L23</f>
        <v>218449967</v>
      </c>
      <c r="L28" s="93">
        <f t="shared" si="0"/>
        <v>65.540757686676429</v>
      </c>
      <c r="M28" s="94">
        <f>'[1]Plano GastosJera'!O23</f>
        <v>38602597</v>
      </c>
      <c r="N28" s="95">
        <f>'[1]Plano GastosJera'!P23</f>
        <v>218449967</v>
      </c>
      <c r="O28" s="96">
        <f t="shared" si="1"/>
        <v>65.540757686676429</v>
      </c>
    </row>
    <row r="29" spans="1:15" x14ac:dyDescent="0.25">
      <c r="A29" s="51"/>
      <c r="B29" s="101" t="s">
        <v>69</v>
      </c>
      <c r="C29" s="89" t="s">
        <v>70</v>
      </c>
      <c r="D29" s="90">
        <f>'[1]Plano GastosJera'!B25</f>
        <v>1548209000</v>
      </c>
      <c r="E29" s="91">
        <f>'[1]Plano GastosJera'!C25</f>
        <v>0</v>
      </c>
      <c r="F29" s="91">
        <f>'[1]Plano GastosJera'!D25</f>
        <v>-22871000</v>
      </c>
      <c r="G29" s="91">
        <f>'[1]Plano GastosJera'!E25</f>
        <v>1525338000</v>
      </c>
      <c r="H29" s="91">
        <f>'[1]Plano GastosJera'!F25</f>
        <v>0</v>
      </c>
      <c r="I29" s="92">
        <f>'[1]Plano GastosJera'!G25</f>
        <v>1525338000</v>
      </c>
      <c r="J29" s="90">
        <f>'[1]Plano GastosJera'!K25</f>
        <v>119256121</v>
      </c>
      <c r="K29" s="91">
        <f>'[1]Plano GastosJera'!L25</f>
        <v>1061499911</v>
      </c>
      <c r="L29" s="93">
        <f t="shared" si="0"/>
        <v>69.591127409138181</v>
      </c>
      <c r="M29" s="94">
        <f>'[1]Plano GastosJera'!O25</f>
        <v>119256121</v>
      </c>
      <c r="N29" s="95">
        <f>'[1]Plano GastosJera'!P25</f>
        <v>1061499911</v>
      </c>
      <c r="O29" s="96">
        <f t="shared" si="1"/>
        <v>69.591127409138181</v>
      </c>
    </row>
    <row r="30" spans="1:15" s="84" customFormat="1" x14ac:dyDescent="0.25">
      <c r="A30" s="72"/>
      <c r="B30" s="87" t="s">
        <v>71</v>
      </c>
      <c r="C30" s="102" t="s">
        <v>72</v>
      </c>
      <c r="D30" s="75">
        <f>+D31+D32</f>
        <v>956074000</v>
      </c>
      <c r="E30" s="76">
        <f t="shared" ref="E30:N30" si="7">+E31+E32</f>
        <v>0</v>
      </c>
      <c r="F30" s="76">
        <f t="shared" si="7"/>
        <v>0</v>
      </c>
      <c r="G30" s="76">
        <f t="shared" si="7"/>
        <v>956074000</v>
      </c>
      <c r="H30" s="76">
        <f t="shared" si="7"/>
        <v>0</v>
      </c>
      <c r="I30" s="77">
        <f t="shared" si="7"/>
        <v>956074000</v>
      </c>
      <c r="J30" s="75">
        <f t="shared" si="7"/>
        <v>11622300</v>
      </c>
      <c r="K30" s="76">
        <f t="shared" si="7"/>
        <v>827898554</v>
      </c>
      <c r="L30" s="78">
        <f t="shared" si="0"/>
        <v>86.593564305691814</v>
      </c>
      <c r="M30" s="79">
        <f t="shared" si="7"/>
        <v>11622300</v>
      </c>
      <c r="N30" s="80">
        <f t="shared" si="7"/>
        <v>827898554</v>
      </c>
      <c r="O30" s="81">
        <f t="shared" si="1"/>
        <v>86.593564305691814</v>
      </c>
    </row>
    <row r="31" spans="1:15" x14ac:dyDescent="0.25">
      <c r="A31" s="51"/>
      <c r="B31" s="88" t="s">
        <v>73</v>
      </c>
      <c r="C31" s="89" t="s">
        <v>74</v>
      </c>
      <c r="D31" s="90">
        <f>'[1]Plano GastosJera'!B27</f>
        <v>791049000</v>
      </c>
      <c r="E31" s="91">
        <f>'[1]Plano GastosJera'!C27</f>
        <v>0</v>
      </c>
      <c r="F31" s="91">
        <f>'[1]Plano GastosJera'!D27</f>
        <v>0</v>
      </c>
      <c r="G31" s="91">
        <f>'[1]Plano GastosJera'!E27</f>
        <v>791049000</v>
      </c>
      <c r="H31" s="91">
        <f>'[1]Plano GastosJera'!F27</f>
        <v>0</v>
      </c>
      <c r="I31" s="92">
        <f>'[1]Plano GastosJera'!G27</f>
        <v>791049000</v>
      </c>
      <c r="J31" s="90">
        <f>'[1]Plano GastosJera'!K27</f>
        <v>0</v>
      </c>
      <c r="K31" s="91">
        <f>'[1]Plano GastosJera'!L27</f>
        <v>727446363</v>
      </c>
      <c r="L31" s="93">
        <f t="shared" si="0"/>
        <v>91.959709575513031</v>
      </c>
      <c r="M31" s="94">
        <f>'[1]Plano GastosJera'!O27</f>
        <v>0</v>
      </c>
      <c r="N31" s="95">
        <f>'[1]Plano GastosJera'!P27</f>
        <v>727446363</v>
      </c>
      <c r="O31" s="96">
        <f t="shared" si="1"/>
        <v>91.959709575513031</v>
      </c>
    </row>
    <row r="32" spans="1:15" x14ac:dyDescent="0.25">
      <c r="A32" s="51"/>
      <c r="B32" s="103" t="s">
        <v>75</v>
      </c>
      <c r="C32" s="89" t="s">
        <v>76</v>
      </c>
      <c r="D32" s="90">
        <f>+D33</f>
        <v>165025000</v>
      </c>
      <c r="E32" s="91">
        <f t="shared" ref="E32:N32" si="8">+E33</f>
        <v>0</v>
      </c>
      <c r="F32" s="91">
        <f t="shared" si="8"/>
        <v>0</v>
      </c>
      <c r="G32" s="91">
        <f t="shared" si="8"/>
        <v>165025000</v>
      </c>
      <c r="H32" s="91">
        <f t="shared" si="8"/>
        <v>0</v>
      </c>
      <c r="I32" s="92">
        <f t="shared" si="8"/>
        <v>165025000</v>
      </c>
      <c r="J32" s="90">
        <f t="shared" si="8"/>
        <v>11622300</v>
      </c>
      <c r="K32" s="91">
        <f t="shared" si="8"/>
        <v>100452191</v>
      </c>
      <c r="L32" s="93">
        <f t="shared" si="0"/>
        <v>60.870892895015906</v>
      </c>
      <c r="M32" s="94">
        <f t="shared" si="8"/>
        <v>11622300</v>
      </c>
      <c r="N32" s="95">
        <f t="shared" si="8"/>
        <v>100452191</v>
      </c>
      <c r="O32" s="96">
        <f t="shared" si="1"/>
        <v>60.870892895015906</v>
      </c>
    </row>
    <row r="33" spans="1:15" x14ac:dyDescent="0.25">
      <c r="A33" s="51"/>
      <c r="B33" s="104" t="s">
        <v>77</v>
      </c>
      <c r="C33" s="100" t="s">
        <v>78</v>
      </c>
      <c r="D33" s="90">
        <f>'[1]Plano GastosJera'!B29</f>
        <v>165025000</v>
      </c>
      <c r="E33" s="91">
        <f>'[1]Plano GastosJera'!C29</f>
        <v>0</v>
      </c>
      <c r="F33" s="91">
        <f>'[1]Plano GastosJera'!D29</f>
        <v>0</v>
      </c>
      <c r="G33" s="91">
        <f>'[1]Plano GastosJera'!E29</f>
        <v>165025000</v>
      </c>
      <c r="H33" s="91">
        <f>'[1]Plano GastosJera'!F29</f>
        <v>0</v>
      </c>
      <c r="I33" s="92">
        <f>'[1]Plano GastosJera'!G29</f>
        <v>165025000</v>
      </c>
      <c r="J33" s="90">
        <f>'[1]Plano GastosJera'!K29</f>
        <v>11622300</v>
      </c>
      <c r="K33" s="91">
        <f>'[1]Plano GastosJera'!L29</f>
        <v>100452191</v>
      </c>
      <c r="L33" s="93">
        <f t="shared" si="0"/>
        <v>60.870892895015906</v>
      </c>
      <c r="M33" s="94">
        <f>'[1]Plano GastosJera'!O29</f>
        <v>11622300</v>
      </c>
      <c r="N33" s="95">
        <f>'[1]Plano GastosJera'!P29</f>
        <v>100452191</v>
      </c>
      <c r="O33" s="96">
        <f t="shared" si="1"/>
        <v>60.870892895015906</v>
      </c>
    </row>
    <row r="34" spans="1:15" s="84" customFormat="1" x14ac:dyDescent="0.25">
      <c r="A34" s="72"/>
      <c r="B34" s="105" t="s">
        <v>79</v>
      </c>
      <c r="C34" s="98" t="s">
        <v>80</v>
      </c>
      <c r="D34" s="75">
        <f>+D35+D38+D41+D44+D46+D48+D49</f>
        <v>3208844000</v>
      </c>
      <c r="E34" s="76">
        <f t="shared" ref="E34:N34" si="9">+E35+E38+E41+E44+E46+E48+E49</f>
        <v>0</v>
      </c>
      <c r="F34" s="76">
        <f t="shared" si="9"/>
        <v>0</v>
      </c>
      <c r="G34" s="76">
        <f t="shared" si="9"/>
        <v>3208844000</v>
      </c>
      <c r="H34" s="76">
        <f t="shared" si="9"/>
        <v>0</v>
      </c>
      <c r="I34" s="77">
        <f t="shared" si="9"/>
        <v>3208844000</v>
      </c>
      <c r="J34" s="75">
        <f t="shared" si="9"/>
        <v>216343704</v>
      </c>
      <c r="K34" s="76">
        <f t="shared" si="9"/>
        <v>1753734157</v>
      </c>
      <c r="L34" s="78">
        <f t="shared" si="0"/>
        <v>54.653144777371544</v>
      </c>
      <c r="M34" s="79">
        <f t="shared" si="9"/>
        <v>236771950</v>
      </c>
      <c r="N34" s="80">
        <f t="shared" si="9"/>
        <v>1615061903</v>
      </c>
      <c r="O34" s="81">
        <f t="shared" si="1"/>
        <v>50.331580562969094</v>
      </c>
    </row>
    <row r="35" spans="1:15" x14ac:dyDescent="0.25">
      <c r="A35" s="51"/>
      <c r="B35" s="106" t="s">
        <v>81</v>
      </c>
      <c r="C35" s="107" t="s">
        <v>82</v>
      </c>
      <c r="D35" s="108">
        <f>+D36+D37</f>
        <v>895685000</v>
      </c>
      <c r="E35" s="109">
        <f t="shared" ref="E35:N35" si="10">+E36+E37</f>
        <v>0</v>
      </c>
      <c r="F35" s="109">
        <f t="shared" si="10"/>
        <v>0</v>
      </c>
      <c r="G35" s="109">
        <f t="shared" si="10"/>
        <v>895685000</v>
      </c>
      <c r="H35" s="109">
        <f t="shared" si="10"/>
        <v>0</v>
      </c>
      <c r="I35" s="110">
        <f t="shared" si="10"/>
        <v>895685000</v>
      </c>
      <c r="J35" s="108">
        <f t="shared" si="10"/>
        <v>72702375</v>
      </c>
      <c r="K35" s="109">
        <f t="shared" si="10"/>
        <v>646019925</v>
      </c>
      <c r="L35" s="111">
        <f t="shared" si="0"/>
        <v>72.125794782764032</v>
      </c>
      <c r="M35" s="112">
        <f t="shared" si="10"/>
        <v>120969900</v>
      </c>
      <c r="N35" s="113">
        <f t="shared" si="10"/>
        <v>620988300</v>
      </c>
      <c r="O35" s="114">
        <f t="shared" si="1"/>
        <v>69.331104127008942</v>
      </c>
    </row>
    <row r="36" spans="1:15" x14ac:dyDescent="0.25">
      <c r="A36" s="51"/>
      <c r="B36" s="88" t="s">
        <v>83</v>
      </c>
      <c r="C36" s="89" t="s">
        <v>84</v>
      </c>
      <c r="D36" s="90">
        <f>'[1]Plano GastosJera'!B31</f>
        <v>559248000</v>
      </c>
      <c r="E36" s="91">
        <f>'[1]Plano GastosJera'!C31</f>
        <v>0</v>
      </c>
      <c r="F36" s="91">
        <f>'[1]Plano GastosJera'!D31</f>
        <v>0</v>
      </c>
      <c r="G36" s="91">
        <f>'[1]Plano GastosJera'!E31</f>
        <v>559248000</v>
      </c>
      <c r="H36" s="91">
        <f>'[1]Plano GastosJera'!F31</f>
        <v>0</v>
      </c>
      <c r="I36" s="92">
        <f>'[1]Plano GastosJera'!G31</f>
        <v>559248000</v>
      </c>
      <c r="J36" s="90">
        <f>'[1]Plano GastosJera'!K31</f>
        <v>47670750</v>
      </c>
      <c r="K36" s="91">
        <f>'[1]Plano GastosJera'!L31</f>
        <v>416375700</v>
      </c>
      <c r="L36" s="93">
        <f t="shared" si="0"/>
        <v>74.452783022916492</v>
      </c>
      <c r="M36" s="94">
        <f>'[1]Plano GastosJera'!O31</f>
        <v>95837325</v>
      </c>
      <c r="N36" s="95">
        <f>'[1]Plano GastosJera'!P31</f>
        <v>416375700</v>
      </c>
      <c r="O36" s="96">
        <f t="shared" si="1"/>
        <v>74.452783022916492</v>
      </c>
    </row>
    <row r="37" spans="1:15" x14ac:dyDescent="0.25">
      <c r="A37" s="51"/>
      <c r="B37" s="88" t="s">
        <v>85</v>
      </c>
      <c r="C37" s="89" t="s">
        <v>86</v>
      </c>
      <c r="D37" s="90">
        <f>'[1]Plano GastosJera'!B33</f>
        <v>336437000</v>
      </c>
      <c r="E37" s="91">
        <f>'[1]Plano GastosJera'!C33</f>
        <v>0</v>
      </c>
      <c r="F37" s="91">
        <f>'[1]Plano GastosJera'!D33</f>
        <v>0</v>
      </c>
      <c r="G37" s="91">
        <f>'[1]Plano GastosJera'!E33</f>
        <v>336437000</v>
      </c>
      <c r="H37" s="91">
        <f>'[1]Plano GastosJera'!F33</f>
        <v>0</v>
      </c>
      <c r="I37" s="92">
        <f>'[1]Plano GastosJera'!G33</f>
        <v>336437000</v>
      </c>
      <c r="J37" s="90">
        <f>'[1]Plano GastosJera'!K33</f>
        <v>25031625</v>
      </c>
      <c r="K37" s="91">
        <f>'[1]Plano GastosJera'!L33</f>
        <v>229644225</v>
      </c>
      <c r="L37" s="93">
        <f t="shared" si="0"/>
        <v>68.257719870287744</v>
      </c>
      <c r="M37" s="94">
        <f>'[1]Plano GastosJera'!O33</f>
        <v>25132575</v>
      </c>
      <c r="N37" s="95">
        <f>'[1]Plano GastosJera'!P33</f>
        <v>204612600</v>
      </c>
      <c r="O37" s="96">
        <f t="shared" si="1"/>
        <v>60.817508181323696</v>
      </c>
    </row>
    <row r="38" spans="1:15" x14ac:dyDescent="0.25">
      <c r="A38" s="51"/>
      <c r="B38" s="106" t="s">
        <v>87</v>
      </c>
      <c r="C38" s="107" t="s">
        <v>88</v>
      </c>
      <c r="D38" s="108">
        <f>+D39+D40</f>
        <v>634452000</v>
      </c>
      <c r="E38" s="109">
        <f t="shared" ref="E38:N38" si="11">+E39+E40</f>
        <v>0</v>
      </c>
      <c r="F38" s="109">
        <f t="shared" si="11"/>
        <v>0</v>
      </c>
      <c r="G38" s="109">
        <f t="shared" si="11"/>
        <v>634452000</v>
      </c>
      <c r="H38" s="109">
        <f t="shared" si="11"/>
        <v>0</v>
      </c>
      <c r="I38" s="110">
        <f t="shared" si="11"/>
        <v>634452000</v>
      </c>
      <c r="J38" s="108">
        <f t="shared" si="11"/>
        <v>51428829</v>
      </c>
      <c r="K38" s="109">
        <f t="shared" si="11"/>
        <v>457012472</v>
      </c>
      <c r="L38" s="111">
        <f t="shared" si="0"/>
        <v>72.032631625402715</v>
      </c>
      <c r="M38" s="112">
        <f t="shared" si="11"/>
        <v>51851550</v>
      </c>
      <c r="N38" s="113">
        <f t="shared" si="11"/>
        <v>405583643</v>
      </c>
      <c r="O38" s="114">
        <f t="shared" si="1"/>
        <v>63.926608001866178</v>
      </c>
    </row>
    <row r="39" spans="1:15" x14ac:dyDescent="0.25">
      <c r="A39" s="51"/>
      <c r="B39" s="88" t="s">
        <v>89</v>
      </c>
      <c r="C39" s="89" t="s">
        <v>90</v>
      </c>
      <c r="D39" s="90">
        <f>'[1]Plano GastosJera'!B35</f>
        <v>3838000</v>
      </c>
      <c r="E39" s="91">
        <f>'[1]Plano GastosJera'!C35</f>
        <v>0</v>
      </c>
      <c r="F39" s="91">
        <f>'[1]Plano GastosJera'!D35</f>
        <v>15000000</v>
      </c>
      <c r="G39" s="91">
        <f>'[1]Plano GastosJera'!E35</f>
        <v>18838000</v>
      </c>
      <c r="H39" s="91">
        <f>'[1]Plano GastosJera'!F35</f>
        <v>0</v>
      </c>
      <c r="I39" s="92">
        <f>'[1]Plano GastosJera'!G35</f>
        <v>18838000</v>
      </c>
      <c r="J39" s="90">
        <f>'[1]Plano GastosJera'!K35</f>
        <v>1131248</v>
      </c>
      <c r="K39" s="91">
        <f>'[1]Plano GastosJera'!L35</f>
        <v>13232120</v>
      </c>
      <c r="L39" s="93">
        <f t="shared" si="0"/>
        <v>70.24163923983437</v>
      </c>
      <c r="M39" s="94">
        <f>'[1]Plano GastosJera'!O35</f>
        <v>1681232</v>
      </c>
      <c r="N39" s="95">
        <f>'[1]Plano GastosJera'!P35</f>
        <v>12100872</v>
      </c>
      <c r="O39" s="96">
        <f t="shared" si="1"/>
        <v>64.236500690094488</v>
      </c>
    </row>
    <row r="40" spans="1:15" x14ac:dyDescent="0.25">
      <c r="A40" s="51"/>
      <c r="B40" s="88" t="s">
        <v>91</v>
      </c>
      <c r="C40" s="89" t="s">
        <v>92</v>
      </c>
      <c r="D40" s="90">
        <f>'[1]Plano GastosJera'!B37</f>
        <v>630614000</v>
      </c>
      <c r="E40" s="91">
        <f>'[1]Plano GastosJera'!C37</f>
        <v>0</v>
      </c>
      <c r="F40" s="91">
        <f>'[1]Plano GastosJera'!D37</f>
        <v>-15000000</v>
      </c>
      <c r="G40" s="91">
        <f>'[1]Plano GastosJera'!E37</f>
        <v>615614000</v>
      </c>
      <c r="H40" s="91">
        <f>'[1]Plano GastosJera'!F37</f>
        <v>0</v>
      </c>
      <c r="I40" s="92">
        <f>'[1]Plano GastosJera'!G37</f>
        <v>615614000</v>
      </c>
      <c r="J40" s="90">
        <f>'[1]Plano GastosJera'!K37</f>
        <v>50297581</v>
      </c>
      <c r="K40" s="91">
        <f>'[1]Plano GastosJera'!L37</f>
        <v>443780352</v>
      </c>
      <c r="L40" s="93">
        <f t="shared" si="0"/>
        <v>72.087436608004367</v>
      </c>
      <c r="M40" s="94">
        <f>'[1]Plano GastosJera'!O37</f>
        <v>50170318</v>
      </c>
      <c r="N40" s="95">
        <f>'[1]Plano GastosJera'!P37</f>
        <v>393482771</v>
      </c>
      <c r="O40" s="96">
        <f t="shared" si="1"/>
        <v>63.917125179089496</v>
      </c>
    </row>
    <row r="41" spans="1:15" x14ac:dyDescent="0.25">
      <c r="A41" s="51"/>
      <c r="B41" s="106" t="s">
        <v>93</v>
      </c>
      <c r="C41" s="107" t="s">
        <v>94</v>
      </c>
      <c r="D41" s="108">
        <f>+D42+D43</f>
        <v>866454000</v>
      </c>
      <c r="E41" s="109">
        <f t="shared" ref="E41:N41" si="12">+E42+E43</f>
        <v>0</v>
      </c>
      <c r="F41" s="109">
        <f t="shared" si="12"/>
        <v>0</v>
      </c>
      <c r="G41" s="109">
        <f t="shared" si="12"/>
        <v>866454000</v>
      </c>
      <c r="H41" s="109">
        <f t="shared" si="12"/>
        <v>0</v>
      </c>
      <c r="I41" s="110">
        <f t="shared" si="12"/>
        <v>866454000</v>
      </c>
      <c r="J41" s="108">
        <f t="shared" si="12"/>
        <v>30000700</v>
      </c>
      <c r="K41" s="109">
        <f t="shared" si="12"/>
        <v>43284660</v>
      </c>
      <c r="L41" s="111">
        <f t="shared" si="0"/>
        <v>4.9956096919167088</v>
      </c>
      <c r="M41" s="112">
        <f t="shared" si="12"/>
        <v>30000700</v>
      </c>
      <c r="N41" s="113">
        <f t="shared" si="12"/>
        <v>43284660</v>
      </c>
      <c r="O41" s="114">
        <f t="shared" si="1"/>
        <v>4.9956096919167088</v>
      </c>
    </row>
    <row r="42" spans="1:15" x14ac:dyDescent="0.25">
      <c r="A42" s="51"/>
      <c r="B42" s="88" t="s">
        <v>95</v>
      </c>
      <c r="C42" s="89" t="s">
        <v>96</v>
      </c>
      <c r="D42" s="90">
        <f>'[1]Plano GastosJera'!B39</f>
        <v>608440000</v>
      </c>
      <c r="E42" s="91">
        <f>'[1]Plano GastosJera'!C39</f>
        <v>0</v>
      </c>
      <c r="F42" s="91">
        <f>'[1]Plano GastosJera'!D39</f>
        <v>0</v>
      </c>
      <c r="G42" s="91">
        <f>'[1]Plano GastosJera'!E39</f>
        <v>608440000</v>
      </c>
      <c r="H42" s="91">
        <f>'[1]Plano GastosJera'!F39</f>
        <v>0</v>
      </c>
      <c r="I42" s="92">
        <f>'[1]Plano GastosJera'!G39</f>
        <v>608440000</v>
      </c>
      <c r="J42" s="90">
        <f>'[1]Plano GastosJera'!K39</f>
        <v>24721845</v>
      </c>
      <c r="K42" s="91">
        <f>'[1]Plano GastosJera'!L39</f>
        <v>36994312</v>
      </c>
      <c r="L42" s="93">
        <f t="shared" si="0"/>
        <v>6.0801906515022024</v>
      </c>
      <c r="M42" s="94">
        <f>'[1]Plano GastosJera'!O39</f>
        <v>24721845</v>
      </c>
      <c r="N42" s="95">
        <f>'[1]Plano GastosJera'!P39</f>
        <v>36994312</v>
      </c>
      <c r="O42" s="96">
        <f t="shared" si="1"/>
        <v>6.0801906515022024</v>
      </c>
    </row>
    <row r="43" spans="1:15" x14ac:dyDescent="0.25">
      <c r="A43" s="51"/>
      <c r="B43" s="88" t="s">
        <v>97</v>
      </c>
      <c r="C43" s="89" t="s">
        <v>98</v>
      </c>
      <c r="D43" s="90">
        <f>'[1]Plano GastosJera'!B41</f>
        <v>258014000</v>
      </c>
      <c r="E43" s="91">
        <f>'[1]Plano GastosJera'!C41</f>
        <v>0</v>
      </c>
      <c r="F43" s="91">
        <f>'[1]Plano GastosJera'!D41</f>
        <v>0</v>
      </c>
      <c r="G43" s="91">
        <f>'[1]Plano GastosJera'!E41</f>
        <v>258014000</v>
      </c>
      <c r="H43" s="91">
        <f>'[1]Plano GastosJera'!F41</f>
        <v>0</v>
      </c>
      <c r="I43" s="92">
        <f>'[1]Plano GastosJera'!G41</f>
        <v>258014000</v>
      </c>
      <c r="J43" s="90">
        <f>'[1]Plano GastosJera'!K41</f>
        <v>5278855</v>
      </c>
      <c r="K43" s="91">
        <f>'[1]Plano GastosJera'!L41</f>
        <v>6290348</v>
      </c>
      <c r="L43" s="93">
        <f t="shared" si="0"/>
        <v>2.4379870859720789</v>
      </c>
      <c r="M43" s="94">
        <f>'[1]Plano GastosJera'!O41</f>
        <v>5278855</v>
      </c>
      <c r="N43" s="95">
        <f>'[1]Plano GastosJera'!P41</f>
        <v>6290348</v>
      </c>
      <c r="O43" s="96">
        <f t="shared" si="1"/>
        <v>2.4379870859720789</v>
      </c>
    </row>
    <row r="44" spans="1:15" x14ac:dyDescent="0.25">
      <c r="A44" s="51"/>
      <c r="B44" s="106" t="s">
        <v>99</v>
      </c>
      <c r="C44" s="107" t="s">
        <v>100</v>
      </c>
      <c r="D44" s="108">
        <f>+D45</f>
        <v>343678000</v>
      </c>
      <c r="E44" s="109">
        <f t="shared" ref="E44:N44" si="13">+E45</f>
        <v>0</v>
      </c>
      <c r="F44" s="109">
        <f t="shared" si="13"/>
        <v>0</v>
      </c>
      <c r="G44" s="109">
        <f t="shared" si="13"/>
        <v>343678000</v>
      </c>
      <c r="H44" s="109">
        <f t="shared" si="13"/>
        <v>0</v>
      </c>
      <c r="I44" s="110">
        <f t="shared" si="13"/>
        <v>343678000</v>
      </c>
      <c r="J44" s="108">
        <f t="shared" si="13"/>
        <v>26321400</v>
      </c>
      <c r="K44" s="109">
        <f t="shared" si="13"/>
        <v>258281500</v>
      </c>
      <c r="L44" s="111">
        <f t="shared" si="0"/>
        <v>75.152177328778677</v>
      </c>
      <c r="M44" s="112">
        <f t="shared" si="13"/>
        <v>0</v>
      </c>
      <c r="N44" s="113">
        <f t="shared" si="13"/>
        <v>231960100</v>
      </c>
      <c r="O44" s="114">
        <f t="shared" si="1"/>
        <v>67.493438625690331</v>
      </c>
    </row>
    <row r="45" spans="1:15" x14ac:dyDescent="0.25">
      <c r="A45" s="51"/>
      <c r="B45" s="88" t="s">
        <v>101</v>
      </c>
      <c r="C45" s="89" t="s">
        <v>102</v>
      </c>
      <c r="D45" s="90">
        <f>'[1]Plano GastosJera'!B43</f>
        <v>343678000</v>
      </c>
      <c r="E45" s="91">
        <f>'[1]Plano GastosJera'!C43</f>
        <v>0</v>
      </c>
      <c r="F45" s="91">
        <f>'[1]Plano GastosJera'!D43</f>
        <v>0</v>
      </c>
      <c r="G45" s="91">
        <f>'[1]Plano GastosJera'!E43</f>
        <v>343678000</v>
      </c>
      <c r="H45" s="91">
        <f>'[1]Plano GastosJera'!F43</f>
        <v>0</v>
      </c>
      <c r="I45" s="92">
        <f>'[1]Plano GastosJera'!G43</f>
        <v>343678000</v>
      </c>
      <c r="J45" s="90">
        <f>'[1]Plano GastosJera'!K43</f>
        <v>26321400</v>
      </c>
      <c r="K45" s="91">
        <f>'[1]Plano GastosJera'!L43</f>
        <v>258281500</v>
      </c>
      <c r="L45" s="93">
        <f t="shared" si="0"/>
        <v>75.152177328778677</v>
      </c>
      <c r="M45" s="94">
        <f>'[1]Plano GastosJera'!O43</f>
        <v>0</v>
      </c>
      <c r="N45" s="95">
        <f>'[1]Plano GastosJera'!P43</f>
        <v>231960100</v>
      </c>
      <c r="O45" s="96">
        <f t="shared" si="1"/>
        <v>67.493438625690331</v>
      </c>
    </row>
    <row r="46" spans="1:15" x14ac:dyDescent="0.25">
      <c r="A46" s="51"/>
      <c r="B46" s="106" t="s">
        <v>103</v>
      </c>
      <c r="C46" s="107" t="s">
        <v>104</v>
      </c>
      <c r="D46" s="108">
        <f>+D47</f>
        <v>38974000</v>
      </c>
      <c r="E46" s="109">
        <f t="shared" ref="E46:N46" si="14">+E47</f>
        <v>0</v>
      </c>
      <c r="F46" s="109">
        <f t="shared" si="14"/>
        <v>0</v>
      </c>
      <c r="G46" s="109">
        <f t="shared" si="14"/>
        <v>38974000</v>
      </c>
      <c r="H46" s="109">
        <f t="shared" si="14"/>
        <v>0</v>
      </c>
      <c r="I46" s="110">
        <f t="shared" si="14"/>
        <v>38974000</v>
      </c>
      <c r="J46" s="108">
        <f t="shared" si="14"/>
        <v>2983400</v>
      </c>
      <c r="K46" s="109">
        <f t="shared" si="14"/>
        <v>26244100</v>
      </c>
      <c r="L46" s="111">
        <f t="shared" si="0"/>
        <v>67.337455739723922</v>
      </c>
      <c r="M46" s="112">
        <f t="shared" si="14"/>
        <v>2963500</v>
      </c>
      <c r="N46" s="113">
        <f t="shared" si="14"/>
        <v>23260700</v>
      </c>
      <c r="O46" s="114">
        <f t="shared" si="1"/>
        <v>59.682608918766356</v>
      </c>
    </row>
    <row r="47" spans="1:15" x14ac:dyDescent="0.25">
      <c r="A47" s="51"/>
      <c r="B47" s="88" t="s">
        <v>105</v>
      </c>
      <c r="C47" s="89" t="s">
        <v>106</v>
      </c>
      <c r="D47" s="90">
        <f>'[1]Plano GastosJera'!B45</f>
        <v>38974000</v>
      </c>
      <c r="E47" s="91">
        <f>'[1]Plano GastosJera'!C45</f>
        <v>0</v>
      </c>
      <c r="F47" s="91">
        <f>'[1]Plano GastosJera'!D45</f>
        <v>0</v>
      </c>
      <c r="G47" s="91">
        <f>'[1]Plano GastosJera'!E45</f>
        <v>38974000</v>
      </c>
      <c r="H47" s="91">
        <f>'[1]Plano GastosJera'!F45</f>
        <v>0</v>
      </c>
      <c r="I47" s="92">
        <f>'[1]Plano GastosJera'!G45</f>
        <v>38974000</v>
      </c>
      <c r="J47" s="90">
        <f>'[1]Plano GastosJera'!K45</f>
        <v>2983400</v>
      </c>
      <c r="K47" s="91">
        <f>'[1]Plano GastosJera'!L45</f>
        <v>26244100</v>
      </c>
      <c r="L47" s="93">
        <f t="shared" si="0"/>
        <v>67.337455739723922</v>
      </c>
      <c r="M47" s="94">
        <f>'[1]Plano GastosJera'!O45</f>
        <v>2963500</v>
      </c>
      <c r="N47" s="95">
        <f>'[1]Plano GastosJera'!P45</f>
        <v>23260700</v>
      </c>
      <c r="O47" s="96">
        <f t="shared" si="1"/>
        <v>59.682608918766356</v>
      </c>
    </row>
    <row r="48" spans="1:15" x14ac:dyDescent="0.25">
      <c r="A48" s="51"/>
      <c r="B48" s="115" t="s">
        <v>107</v>
      </c>
      <c r="C48" s="100" t="s">
        <v>108</v>
      </c>
      <c r="D48" s="90">
        <f>'[1]Plano GastosJera'!B47</f>
        <v>257759000</v>
      </c>
      <c r="E48" s="91">
        <f>'[1]Plano GastosJera'!C47</f>
        <v>0</v>
      </c>
      <c r="F48" s="91">
        <f>'[1]Plano GastosJera'!D47</f>
        <v>0</v>
      </c>
      <c r="G48" s="91">
        <f>'[1]Plano GastosJera'!E47</f>
        <v>257759000</v>
      </c>
      <c r="H48" s="91">
        <f>'[1]Plano GastosJera'!F47</f>
        <v>0</v>
      </c>
      <c r="I48" s="92">
        <f>'[1]Plano GastosJera'!G47</f>
        <v>257759000</v>
      </c>
      <c r="J48" s="90">
        <f>'[1]Plano GastosJera'!K47</f>
        <v>19742600</v>
      </c>
      <c r="K48" s="91">
        <f>'[1]Plano GastosJera'!L47</f>
        <v>193722900</v>
      </c>
      <c r="L48" s="93">
        <f t="shared" si="0"/>
        <v>75.156599769552173</v>
      </c>
      <c r="M48" s="94">
        <f>'[1]Plano GastosJera'!O47</f>
        <v>18590400</v>
      </c>
      <c r="N48" s="95">
        <f>'[1]Plano GastosJera'!P47</f>
        <v>173980300</v>
      </c>
      <c r="O48" s="96">
        <f t="shared" si="1"/>
        <v>67.497274585950436</v>
      </c>
    </row>
    <row r="49" spans="1:15" x14ac:dyDescent="0.25">
      <c r="A49" s="51"/>
      <c r="B49" s="115" t="s">
        <v>109</v>
      </c>
      <c r="C49" s="100" t="s">
        <v>110</v>
      </c>
      <c r="D49" s="90">
        <f>'[1]Plano GastosJera'!B49</f>
        <v>171842000</v>
      </c>
      <c r="E49" s="91">
        <f>'[1]Plano GastosJera'!C49</f>
        <v>0</v>
      </c>
      <c r="F49" s="91">
        <f>'[1]Plano GastosJera'!D49</f>
        <v>0</v>
      </c>
      <c r="G49" s="91">
        <f>'[1]Plano GastosJera'!E49</f>
        <v>171842000</v>
      </c>
      <c r="H49" s="91">
        <f>'[1]Plano GastosJera'!F49</f>
        <v>0</v>
      </c>
      <c r="I49" s="92">
        <f>'[1]Plano GastosJera'!G49</f>
        <v>171842000</v>
      </c>
      <c r="J49" s="90">
        <f>'[1]Plano GastosJera'!K49</f>
        <v>13164400</v>
      </c>
      <c r="K49" s="91">
        <f>'[1]Plano GastosJera'!L49</f>
        <v>129168600</v>
      </c>
      <c r="L49" s="93">
        <f t="shared" si="0"/>
        <v>75.167072077838952</v>
      </c>
      <c r="M49" s="94">
        <f>'[1]Plano GastosJera'!O49</f>
        <v>12395900</v>
      </c>
      <c r="N49" s="95">
        <f>'[1]Plano GastosJera'!P49</f>
        <v>116004200</v>
      </c>
      <c r="O49" s="96">
        <f t="shared" si="1"/>
        <v>67.506313939549116</v>
      </c>
    </row>
    <row r="50" spans="1:15" s="84" customFormat="1" x14ac:dyDescent="0.25">
      <c r="A50" s="72"/>
      <c r="B50" s="105" t="s">
        <v>111</v>
      </c>
      <c r="C50" s="98" t="s">
        <v>112</v>
      </c>
      <c r="D50" s="75">
        <f>+D51+D54</f>
        <v>57803000</v>
      </c>
      <c r="E50" s="76">
        <f t="shared" ref="E50:K50" si="15">+E51+E54</f>
        <v>0</v>
      </c>
      <c r="F50" s="76">
        <f t="shared" si="15"/>
        <v>22500000</v>
      </c>
      <c r="G50" s="76">
        <f t="shared" si="15"/>
        <v>80303000</v>
      </c>
      <c r="H50" s="76">
        <f t="shared" si="15"/>
        <v>0</v>
      </c>
      <c r="I50" s="77">
        <f t="shared" si="15"/>
        <v>80303000</v>
      </c>
      <c r="J50" s="75">
        <f t="shared" si="15"/>
        <v>19326234</v>
      </c>
      <c r="K50" s="76">
        <f t="shared" si="15"/>
        <v>50929296</v>
      </c>
      <c r="L50" s="78">
        <f t="shared" si="0"/>
        <v>63.421411404306191</v>
      </c>
      <c r="M50" s="79">
        <f>+M51+M54</f>
        <v>19326234</v>
      </c>
      <c r="N50" s="80">
        <f>+N51+N54</f>
        <v>50929296</v>
      </c>
      <c r="O50" s="81">
        <f t="shared" si="1"/>
        <v>63.421411404306191</v>
      </c>
    </row>
    <row r="51" spans="1:15" x14ac:dyDescent="0.25">
      <c r="A51" s="51"/>
      <c r="B51" s="106" t="s">
        <v>113</v>
      </c>
      <c r="C51" s="107" t="s">
        <v>64</v>
      </c>
      <c r="D51" s="108">
        <f>+D52+D53</f>
        <v>57803000</v>
      </c>
      <c r="E51" s="109">
        <f t="shared" ref="E51:N51" si="16">+E52+E53</f>
        <v>0</v>
      </c>
      <c r="F51" s="109">
        <f t="shared" si="16"/>
        <v>0</v>
      </c>
      <c r="G51" s="109">
        <f t="shared" si="16"/>
        <v>57803000</v>
      </c>
      <c r="H51" s="109">
        <f t="shared" si="16"/>
        <v>0</v>
      </c>
      <c r="I51" s="110">
        <f t="shared" si="16"/>
        <v>57803000</v>
      </c>
      <c r="J51" s="108">
        <f t="shared" si="16"/>
        <v>19326234</v>
      </c>
      <c r="K51" s="109">
        <f t="shared" si="16"/>
        <v>38529296</v>
      </c>
      <c r="L51" s="111">
        <f t="shared" si="0"/>
        <v>66.656221995398155</v>
      </c>
      <c r="M51" s="112">
        <f t="shared" si="16"/>
        <v>19326234</v>
      </c>
      <c r="N51" s="113">
        <f t="shared" si="16"/>
        <v>38529296</v>
      </c>
      <c r="O51" s="114">
        <f t="shared" si="1"/>
        <v>66.656221995398155</v>
      </c>
    </row>
    <row r="52" spans="1:15" x14ac:dyDescent="0.25">
      <c r="A52" s="51"/>
      <c r="B52" s="88" t="s">
        <v>114</v>
      </c>
      <c r="C52" s="89" t="s">
        <v>115</v>
      </c>
      <c r="D52" s="90">
        <f>'[1]Plano GastosJera'!B51</f>
        <v>31000000</v>
      </c>
      <c r="E52" s="91">
        <f>'[1]Plano GastosJera'!C51</f>
        <v>0</v>
      </c>
      <c r="F52" s="91">
        <f>'[1]Plano GastosJera'!D51</f>
        <v>0</v>
      </c>
      <c r="G52" s="91">
        <f>'[1]Plano GastosJera'!E51</f>
        <v>31000000</v>
      </c>
      <c r="H52" s="91">
        <f>'[1]Plano GastosJera'!F51</f>
        <v>0</v>
      </c>
      <c r="I52" s="92">
        <f>'[1]Plano GastosJera'!G51</f>
        <v>31000000</v>
      </c>
      <c r="J52" s="90">
        <f>'[1]Plano GastosJera'!K51</f>
        <v>16325374</v>
      </c>
      <c r="K52" s="91">
        <f>'[1]Plano GastosJera'!L51</f>
        <v>21457569</v>
      </c>
      <c r="L52" s="93">
        <f t="shared" si="0"/>
        <v>69.21796451612903</v>
      </c>
      <c r="M52" s="94">
        <f>'[1]Plano GastosJera'!O51</f>
        <v>16325374</v>
      </c>
      <c r="N52" s="95">
        <f>'[1]Plano GastosJera'!P51</f>
        <v>21457569</v>
      </c>
      <c r="O52" s="96">
        <f t="shared" si="1"/>
        <v>69.21796451612903</v>
      </c>
    </row>
    <row r="53" spans="1:15" x14ac:dyDescent="0.25">
      <c r="A53" s="51"/>
      <c r="B53" s="88" t="s">
        <v>116</v>
      </c>
      <c r="C53" s="89" t="s">
        <v>117</v>
      </c>
      <c r="D53" s="90">
        <f>'[1]Plano GastosJera'!B53</f>
        <v>26803000</v>
      </c>
      <c r="E53" s="91">
        <f>'[1]Plano GastosJera'!C53</f>
        <v>0</v>
      </c>
      <c r="F53" s="91">
        <f>'[1]Plano GastosJera'!D53</f>
        <v>0</v>
      </c>
      <c r="G53" s="91">
        <f>'[1]Plano GastosJera'!E53</f>
        <v>26803000</v>
      </c>
      <c r="H53" s="91">
        <f>'[1]Plano GastosJera'!F53</f>
        <v>0</v>
      </c>
      <c r="I53" s="92">
        <f>'[1]Plano GastosJera'!G53</f>
        <v>26803000</v>
      </c>
      <c r="J53" s="90">
        <f>'[1]Plano GastosJera'!K53</f>
        <v>3000860</v>
      </c>
      <c r="K53" s="91">
        <f>'[1]Plano GastosJera'!L53</f>
        <v>17071727</v>
      </c>
      <c r="L53" s="93">
        <f t="shared" si="0"/>
        <v>63.693344028653506</v>
      </c>
      <c r="M53" s="94">
        <f>'[1]Plano GastosJera'!O53</f>
        <v>3000860</v>
      </c>
      <c r="N53" s="95">
        <f>'[1]Plano GastosJera'!P53</f>
        <v>17071727</v>
      </c>
      <c r="O53" s="96">
        <f t="shared" si="1"/>
        <v>63.693344028653506</v>
      </c>
    </row>
    <row r="54" spans="1:15" x14ac:dyDescent="0.25">
      <c r="A54" s="51"/>
      <c r="B54" s="88" t="s">
        <v>118</v>
      </c>
      <c r="C54" s="89" t="s">
        <v>119</v>
      </c>
      <c r="D54" s="90">
        <f>+'[1]Plano GastosJera'!B55</f>
        <v>0</v>
      </c>
      <c r="E54" s="91">
        <f>+'[1]Plano GastosJera'!C55</f>
        <v>0</v>
      </c>
      <c r="F54" s="91">
        <f>+'[1]Plano GastosJera'!D55</f>
        <v>22500000</v>
      </c>
      <c r="G54" s="91">
        <f>+'[1]Plano GastosJera'!E55</f>
        <v>22500000</v>
      </c>
      <c r="H54" s="91">
        <f>+'[1]Plano GastosJera'!F55</f>
        <v>0</v>
      </c>
      <c r="I54" s="92">
        <f>+'[1]Plano GastosJera'!G55</f>
        <v>22500000</v>
      </c>
      <c r="J54" s="90">
        <f>+'[1]Plano GastosJera'!K55</f>
        <v>0</v>
      </c>
      <c r="K54" s="91">
        <f>+'[1]Plano GastosJera'!L55</f>
        <v>12400000</v>
      </c>
      <c r="L54" s="93">
        <f t="shared" si="0"/>
        <v>55.111111111111114</v>
      </c>
      <c r="M54" s="94">
        <f>'[1]Plano GastosJera'!O55</f>
        <v>0</v>
      </c>
      <c r="N54" s="95">
        <f>'[1]Plano GastosJera'!P55</f>
        <v>12400000</v>
      </c>
      <c r="O54" s="96">
        <f t="shared" si="1"/>
        <v>55.111111111111114</v>
      </c>
    </row>
    <row r="55" spans="1:15" s="84" customFormat="1" x14ac:dyDescent="0.25">
      <c r="A55" s="51"/>
      <c r="B55" s="116" t="s">
        <v>120</v>
      </c>
      <c r="C55" s="117" t="s">
        <v>121</v>
      </c>
      <c r="D55" s="118">
        <f>+D56+D66</f>
        <v>3529238000</v>
      </c>
      <c r="E55" s="119">
        <f t="shared" ref="E55:N55" si="17">+E56+E66</f>
        <v>0</v>
      </c>
      <c r="F55" s="119">
        <f t="shared" si="17"/>
        <v>371000</v>
      </c>
      <c r="G55" s="119">
        <f t="shared" si="17"/>
        <v>3529609000</v>
      </c>
      <c r="H55" s="119">
        <f t="shared" si="17"/>
        <v>0</v>
      </c>
      <c r="I55" s="120">
        <f t="shared" si="17"/>
        <v>3529609000</v>
      </c>
      <c r="J55" s="118">
        <f t="shared" si="17"/>
        <v>104523781</v>
      </c>
      <c r="K55" s="119">
        <f t="shared" si="17"/>
        <v>2870401908</v>
      </c>
      <c r="L55" s="121">
        <f t="shared" si="0"/>
        <v>81.323509431214632</v>
      </c>
      <c r="M55" s="122">
        <f t="shared" si="17"/>
        <v>283303057</v>
      </c>
      <c r="N55" s="123">
        <f t="shared" si="17"/>
        <v>1576937693</v>
      </c>
      <c r="O55" s="124">
        <f t="shared" si="1"/>
        <v>44.677404579374091</v>
      </c>
    </row>
    <row r="56" spans="1:15" s="84" customFormat="1" x14ac:dyDescent="0.25">
      <c r="A56" s="51"/>
      <c r="B56" s="125" t="s">
        <v>122</v>
      </c>
      <c r="C56" s="74" t="s">
        <v>123</v>
      </c>
      <c r="D56" s="75">
        <f>+D57</f>
        <v>11716000</v>
      </c>
      <c r="E56" s="76">
        <f t="shared" ref="E56:N57" si="18">+E57</f>
        <v>0</v>
      </c>
      <c r="F56" s="76">
        <f t="shared" si="18"/>
        <v>0</v>
      </c>
      <c r="G56" s="76">
        <f t="shared" si="18"/>
        <v>11716000</v>
      </c>
      <c r="H56" s="76">
        <f t="shared" si="18"/>
        <v>0</v>
      </c>
      <c r="I56" s="77">
        <f t="shared" si="18"/>
        <v>11716000</v>
      </c>
      <c r="J56" s="75">
        <f t="shared" si="18"/>
        <v>0</v>
      </c>
      <c r="K56" s="76">
        <f t="shared" si="18"/>
        <v>8653000</v>
      </c>
      <c r="L56" s="78">
        <f t="shared" si="0"/>
        <v>73.856264936838514</v>
      </c>
      <c r="M56" s="79">
        <f t="shared" si="18"/>
        <v>0</v>
      </c>
      <c r="N56" s="80">
        <f t="shared" si="18"/>
        <v>0</v>
      </c>
      <c r="O56" s="81">
        <f t="shared" si="1"/>
        <v>0</v>
      </c>
    </row>
    <row r="57" spans="1:15" x14ac:dyDescent="0.25">
      <c r="A57" s="51"/>
      <c r="B57" s="105" t="s">
        <v>124</v>
      </c>
      <c r="C57" s="74" t="s">
        <v>125</v>
      </c>
      <c r="D57" s="75">
        <f>+D58</f>
        <v>11716000</v>
      </c>
      <c r="E57" s="76">
        <f t="shared" si="18"/>
        <v>0</v>
      </c>
      <c r="F57" s="76">
        <f t="shared" si="18"/>
        <v>0</v>
      </c>
      <c r="G57" s="76">
        <f t="shared" si="18"/>
        <v>11716000</v>
      </c>
      <c r="H57" s="76">
        <f t="shared" si="18"/>
        <v>0</v>
      </c>
      <c r="I57" s="77">
        <f t="shared" si="18"/>
        <v>11716000</v>
      </c>
      <c r="J57" s="75">
        <f t="shared" si="18"/>
        <v>0</v>
      </c>
      <c r="K57" s="76">
        <f t="shared" si="18"/>
        <v>8653000</v>
      </c>
      <c r="L57" s="78">
        <f t="shared" si="0"/>
        <v>73.856264936838514</v>
      </c>
      <c r="M57" s="79">
        <f t="shared" si="18"/>
        <v>0</v>
      </c>
      <c r="N57" s="80">
        <f t="shared" si="18"/>
        <v>0</v>
      </c>
      <c r="O57" s="81">
        <f t="shared" si="1"/>
        <v>0</v>
      </c>
    </row>
    <row r="58" spans="1:15" x14ac:dyDescent="0.25">
      <c r="A58" s="51"/>
      <c r="B58" s="87" t="s">
        <v>126</v>
      </c>
      <c r="C58" s="74" t="s">
        <v>127</v>
      </c>
      <c r="D58" s="75">
        <f>+D59+D62</f>
        <v>11716000</v>
      </c>
      <c r="E58" s="76">
        <f t="shared" ref="E58:N58" si="19">+E59+E62</f>
        <v>0</v>
      </c>
      <c r="F58" s="76">
        <f t="shared" si="19"/>
        <v>0</v>
      </c>
      <c r="G58" s="76">
        <f t="shared" si="19"/>
        <v>11716000</v>
      </c>
      <c r="H58" s="76">
        <f t="shared" si="19"/>
        <v>0</v>
      </c>
      <c r="I58" s="77">
        <f t="shared" si="19"/>
        <v>11716000</v>
      </c>
      <c r="J58" s="75">
        <f t="shared" si="19"/>
        <v>0</v>
      </c>
      <c r="K58" s="76">
        <f t="shared" si="19"/>
        <v>8653000</v>
      </c>
      <c r="L58" s="78">
        <f t="shared" si="0"/>
        <v>73.856264936838514</v>
      </c>
      <c r="M58" s="79">
        <f t="shared" si="19"/>
        <v>0</v>
      </c>
      <c r="N58" s="80">
        <f t="shared" si="19"/>
        <v>0</v>
      </c>
      <c r="O58" s="81">
        <f t="shared" si="1"/>
        <v>0</v>
      </c>
    </row>
    <row r="59" spans="1:15" s="84" customFormat="1" x14ac:dyDescent="0.25">
      <c r="A59" s="51"/>
      <c r="B59" s="126" t="s">
        <v>128</v>
      </c>
      <c r="C59" s="127" t="s">
        <v>129</v>
      </c>
      <c r="D59" s="108">
        <f>+D60+D61</f>
        <v>3063000</v>
      </c>
      <c r="E59" s="109">
        <f t="shared" ref="E59:N59" si="20">+E60+E61</f>
        <v>0</v>
      </c>
      <c r="F59" s="109">
        <f t="shared" si="20"/>
        <v>0</v>
      </c>
      <c r="G59" s="109">
        <f t="shared" si="20"/>
        <v>3063000</v>
      </c>
      <c r="H59" s="109">
        <f t="shared" si="20"/>
        <v>0</v>
      </c>
      <c r="I59" s="110">
        <f t="shared" si="20"/>
        <v>3063000</v>
      </c>
      <c r="J59" s="108">
        <f t="shared" si="20"/>
        <v>0</v>
      </c>
      <c r="K59" s="109">
        <f t="shared" si="20"/>
        <v>0</v>
      </c>
      <c r="L59" s="111">
        <f t="shared" si="0"/>
        <v>0</v>
      </c>
      <c r="M59" s="112">
        <f t="shared" si="20"/>
        <v>0</v>
      </c>
      <c r="N59" s="113">
        <f t="shared" si="20"/>
        <v>0</v>
      </c>
      <c r="O59" s="114">
        <f t="shared" si="1"/>
        <v>0</v>
      </c>
    </row>
    <row r="60" spans="1:15" x14ac:dyDescent="0.25">
      <c r="A60" s="51"/>
      <c r="B60" s="104" t="s">
        <v>130</v>
      </c>
      <c r="C60" s="100" t="s">
        <v>131</v>
      </c>
      <c r="D60" s="90">
        <f>'[1]Plano GastosJera'!B57</f>
        <v>198000</v>
      </c>
      <c r="E60" s="91">
        <f>'[1]Plano GastosJera'!C57</f>
        <v>0</v>
      </c>
      <c r="F60" s="91">
        <f>'[1]Plano GastosJera'!D57</f>
        <v>0</v>
      </c>
      <c r="G60" s="91">
        <f>'[1]Plano GastosJera'!E57</f>
        <v>198000</v>
      </c>
      <c r="H60" s="91">
        <f>'[1]Plano GastosJera'!F57</f>
        <v>0</v>
      </c>
      <c r="I60" s="92">
        <f>'[1]Plano GastosJera'!G57</f>
        <v>198000</v>
      </c>
      <c r="J60" s="90">
        <f>'[1]Plano GastosJera'!K57</f>
        <v>0</v>
      </c>
      <c r="K60" s="91">
        <f>'[1]Plano GastosJera'!L57</f>
        <v>0</v>
      </c>
      <c r="L60" s="93">
        <f t="shared" si="0"/>
        <v>0</v>
      </c>
      <c r="M60" s="94">
        <f>'[1]Plano GastosJera'!O57</f>
        <v>0</v>
      </c>
      <c r="N60" s="95">
        <f>'[1]Plano GastosJera'!P57</f>
        <v>0</v>
      </c>
      <c r="O60" s="96">
        <f t="shared" si="1"/>
        <v>0</v>
      </c>
    </row>
    <row r="61" spans="1:15" x14ac:dyDescent="0.25">
      <c r="A61" s="51"/>
      <c r="B61" s="104" t="s">
        <v>132</v>
      </c>
      <c r="C61" s="100" t="s">
        <v>133</v>
      </c>
      <c r="D61" s="90">
        <f>'[1]Plano GastosJera'!B59</f>
        <v>2865000</v>
      </c>
      <c r="E61" s="91">
        <f>'[1]Plano GastosJera'!C59</f>
        <v>0</v>
      </c>
      <c r="F61" s="91">
        <f>'[1]Plano GastosJera'!D59</f>
        <v>0</v>
      </c>
      <c r="G61" s="91">
        <f>'[1]Plano GastosJera'!E59</f>
        <v>2865000</v>
      </c>
      <c r="H61" s="91">
        <f>'[1]Plano GastosJera'!F59</f>
        <v>0</v>
      </c>
      <c r="I61" s="92">
        <f>'[1]Plano GastosJera'!G59</f>
        <v>2865000</v>
      </c>
      <c r="J61" s="90">
        <f>'[1]Plano GastosJera'!K59</f>
        <v>0</v>
      </c>
      <c r="K61" s="91">
        <f>'[1]Plano GastosJera'!L59</f>
        <v>0</v>
      </c>
      <c r="L61" s="93">
        <f t="shared" si="0"/>
        <v>0</v>
      </c>
      <c r="M61" s="94">
        <f>'[1]Plano GastosJera'!O59</f>
        <v>0</v>
      </c>
      <c r="N61" s="95">
        <f>'[1]Plano GastosJera'!P59</f>
        <v>0</v>
      </c>
      <c r="O61" s="96">
        <f t="shared" si="1"/>
        <v>0</v>
      </c>
    </row>
    <row r="62" spans="1:15" s="84" customFormat="1" x14ac:dyDescent="0.25">
      <c r="A62" s="51"/>
      <c r="B62" s="126" t="s">
        <v>134</v>
      </c>
      <c r="C62" s="127" t="s">
        <v>135</v>
      </c>
      <c r="D62" s="108">
        <f>+D63+D64+D65</f>
        <v>8653000</v>
      </c>
      <c r="E62" s="109">
        <f t="shared" ref="E62:N62" si="21">+E63+E64+E65</f>
        <v>0</v>
      </c>
      <c r="F62" s="109">
        <f t="shared" si="21"/>
        <v>0</v>
      </c>
      <c r="G62" s="109">
        <f t="shared" si="21"/>
        <v>8653000</v>
      </c>
      <c r="H62" s="109">
        <f t="shared" si="21"/>
        <v>0</v>
      </c>
      <c r="I62" s="110">
        <f t="shared" si="21"/>
        <v>8653000</v>
      </c>
      <c r="J62" s="108">
        <f t="shared" si="21"/>
        <v>0</v>
      </c>
      <c r="K62" s="109">
        <f t="shared" si="21"/>
        <v>8653000</v>
      </c>
      <c r="L62" s="111">
        <f t="shared" si="0"/>
        <v>100</v>
      </c>
      <c r="M62" s="112">
        <f t="shared" si="21"/>
        <v>0</v>
      </c>
      <c r="N62" s="113">
        <f t="shared" si="21"/>
        <v>0</v>
      </c>
      <c r="O62" s="114">
        <f t="shared" si="1"/>
        <v>0</v>
      </c>
    </row>
    <row r="63" spans="1:15" x14ac:dyDescent="0.25">
      <c r="A63" s="51"/>
      <c r="B63" s="104" t="s">
        <v>136</v>
      </c>
      <c r="C63" s="100" t="s">
        <v>137</v>
      </c>
      <c r="D63" s="90">
        <f>'[1]Plano GastosJera'!B61</f>
        <v>3318000</v>
      </c>
      <c r="E63" s="91">
        <f>'[1]Plano GastosJera'!C61</f>
        <v>0</v>
      </c>
      <c r="F63" s="91">
        <f>'[1]Plano GastosJera'!D61</f>
        <v>0</v>
      </c>
      <c r="G63" s="91">
        <f>'[1]Plano GastosJera'!E61</f>
        <v>3318000</v>
      </c>
      <c r="H63" s="91">
        <f>'[1]Plano GastosJera'!F61</f>
        <v>0</v>
      </c>
      <c r="I63" s="92">
        <f>'[1]Plano GastosJera'!G61</f>
        <v>3318000</v>
      </c>
      <c r="J63" s="90">
        <f>'[1]Plano GastosJera'!K61</f>
        <v>0</v>
      </c>
      <c r="K63" s="91">
        <f>'[1]Plano GastosJera'!L61</f>
        <v>3318000</v>
      </c>
      <c r="L63" s="93">
        <f t="shared" si="0"/>
        <v>100</v>
      </c>
      <c r="M63" s="94">
        <f>'[1]Plano GastosJera'!O61</f>
        <v>0</v>
      </c>
      <c r="N63" s="95">
        <f>'[1]Plano GastosJera'!P61</f>
        <v>0</v>
      </c>
      <c r="O63" s="96">
        <f t="shared" si="1"/>
        <v>0</v>
      </c>
    </row>
    <row r="64" spans="1:15" x14ac:dyDescent="0.25">
      <c r="A64" s="51"/>
      <c r="B64" s="104" t="s">
        <v>138</v>
      </c>
      <c r="C64" s="100" t="s">
        <v>139</v>
      </c>
      <c r="D64" s="90">
        <f>'[1]Plano GastosJera'!B63</f>
        <v>285000</v>
      </c>
      <c r="E64" s="91">
        <f>'[1]Plano GastosJera'!C63</f>
        <v>0</v>
      </c>
      <c r="F64" s="91">
        <f>'[1]Plano GastosJera'!D63</f>
        <v>0</v>
      </c>
      <c r="G64" s="91">
        <f>'[1]Plano GastosJera'!E63</f>
        <v>285000</v>
      </c>
      <c r="H64" s="91">
        <f>'[1]Plano GastosJera'!F63</f>
        <v>0</v>
      </c>
      <c r="I64" s="92">
        <f>'[1]Plano GastosJera'!G63</f>
        <v>285000</v>
      </c>
      <c r="J64" s="90">
        <f>'[1]Plano GastosJera'!K63</f>
        <v>0</v>
      </c>
      <c r="K64" s="91">
        <f>'[1]Plano GastosJera'!L63</f>
        <v>285000</v>
      </c>
      <c r="L64" s="93">
        <f t="shared" si="0"/>
        <v>100</v>
      </c>
      <c r="M64" s="94">
        <f>'[1]Plano GastosJera'!O63</f>
        <v>0</v>
      </c>
      <c r="N64" s="95">
        <f>'[1]Plano GastosJera'!P63</f>
        <v>0</v>
      </c>
      <c r="O64" s="96">
        <f t="shared" si="1"/>
        <v>0</v>
      </c>
    </row>
    <row r="65" spans="1:15" x14ac:dyDescent="0.25">
      <c r="A65" s="51"/>
      <c r="B65" s="104" t="s">
        <v>140</v>
      </c>
      <c r="C65" s="100" t="s">
        <v>141</v>
      </c>
      <c r="D65" s="90">
        <f>'[1]Plano GastosJera'!B65</f>
        <v>5050000</v>
      </c>
      <c r="E65" s="91">
        <f>'[1]Plano GastosJera'!C65</f>
        <v>0</v>
      </c>
      <c r="F65" s="91">
        <f>'[1]Plano GastosJera'!D65</f>
        <v>0</v>
      </c>
      <c r="G65" s="91">
        <f>'[1]Plano GastosJera'!E65</f>
        <v>5050000</v>
      </c>
      <c r="H65" s="91">
        <f>'[1]Plano GastosJera'!F65</f>
        <v>0</v>
      </c>
      <c r="I65" s="92">
        <f>'[1]Plano GastosJera'!G65</f>
        <v>5050000</v>
      </c>
      <c r="J65" s="90">
        <f>'[1]Plano GastosJera'!K65</f>
        <v>0</v>
      </c>
      <c r="K65" s="91">
        <f>'[1]Plano GastosJera'!L65</f>
        <v>5050000</v>
      </c>
      <c r="L65" s="93">
        <f t="shared" si="0"/>
        <v>100</v>
      </c>
      <c r="M65" s="94">
        <f>'[1]Plano GastosJera'!O65</f>
        <v>0</v>
      </c>
      <c r="N65" s="95">
        <f>'[1]Plano GastosJera'!P65</f>
        <v>0</v>
      </c>
      <c r="O65" s="96">
        <f t="shared" si="1"/>
        <v>0</v>
      </c>
    </row>
    <row r="66" spans="1:15" s="84" customFormat="1" x14ac:dyDescent="0.25">
      <c r="A66" s="72"/>
      <c r="B66" s="125" t="s">
        <v>142</v>
      </c>
      <c r="C66" s="74" t="s">
        <v>143</v>
      </c>
      <c r="D66" s="75">
        <f t="shared" ref="D66:K66" si="22">+D67+D148</f>
        <v>3517522000</v>
      </c>
      <c r="E66" s="76">
        <f t="shared" si="22"/>
        <v>0</v>
      </c>
      <c r="F66" s="76">
        <f t="shared" si="22"/>
        <v>371000</v>
      </c>
      <c r="G66" s="76">
        <f t="shared" si="22"/>
        <v>3517893000</v>
      </c>
      <c r="H66" s="76">
        <f t="shared" si="22"/>
        <v>0</v>
      </c>
      <c r="I66" s="77">
        <f t="shared" si="22"/>
        <v>3517893000</v>
      </c>
      <c r="J66" s="75">
        <f t="shared" si="22"/>
        <v>104523781</v>
      </c>
      <c r="K66" s="76">
        <f t="shared" si="22"/>
        <v>2861748908</v>
      </c>
      <c r="L66" s="78">
        <f t="shared" si="0"/>
        <v>81.34837836170685</v>
      </c>
      <c r="M66" s="79">
        <f>+M67+M148</f>
        <v>283303057</v>
      </c>
      <c r="N66" s="80">
        <f>+N67+N148</f>
        <v>1576937693</v>
      </c>
      <c r="O66" s="81">
        <f t="shared" si="1"/>
        <v>44.826198323826219</v>
      </c>
    </row>
    <row r="67" spans="1:15" s="84" customFormat="1" x14ac:dyDescent="0.25">
      <c r="A67" s="72"/>
      <c r="B67" s="128" t="s">
        <v>144</v>
      </c>
      <c r="C67" s="129" t="s">
        <v>145</v>
      </c>
      <c r="D67" s="130">
        <f t="shared" ref="D67:K67" si="23">+D68+D79+D127</f>
        <v>99850000</v>
      </c>
      <c r="E67" s="131">
        <f t="shared" si="23"/>
        <v>0</v>
      </c>
      <c r="F67" s="131">
        <f t="shared" si="23"/>
        <v>12300000</v>
      </c>
      <c r="G67" s="131">
        <f t="shared" si="23"/>
        <v>112150000</v>
      </c>
      <c r="H67" s="131">
        <f t="shared" si="23"/>
        <v>0</v>
      </c>
      <c r="I67" s="132">
        <f t="shared" si="23"/>
        <v>112150000</v>
      </c>
      <c r="J67" s="130">
        <f t="shared" si="23"/>
        <v>30000000</v>
      </c>
      <c r="K67" s="131">
        <f t="shared" si="23"/>
        <v>51897000</v>
      </c>
      <c r="L67" s="133">
        <f t="shared" si="0"/>
        <v>46.274632189032545</v>
      </c>
      <c r="M67" s="134">
        <f>+M68+M79+M127</f>
        <v>5408662</v>
      </c>
      <c r="N67" s="135">
        <f>+N68+N79+N127</f>
        <v>14782000</v>
      </c>
      <c r="O67" s="136">
        <f t="shared" si="1"/>
        <v>13.180561747659384</v>
      </c>
    </row>
    <row r="68" spans="1:15" s="84" customFormat="1" x14ac:dyDescent="0.25">
      <c r="A68" s="72"/>
      <c r="B68" s="106" t="s">
        <v>146</v>
      </c>
      <c r="C68" s="107" t="s">
        <v>147</v>
      </c>
      <c r="D68" s="108">
        <f>+D69+D76</f>
        <v>3278000</v>
      </c>
      <c r="E68" s="109">
        <f t="shared" ref="E68:N68" si="24">+E69+E76</f>
        <v>0</v>
      </c>
      <c r="F68" s="109">
        <f t="shared" si="24"/>
        <v>12300000</v>
      </c>
      <c r="G68" s="109">
        <f t="shared" si="24"/>
        <v>15578000</v>
      </c>
      <c r="H68" s="109">
        <f t="shared" si="24"/>
        <v>0</v>
      </c>
      <c r="I68" s="110">
        <f t="shared" si="24"/>
        <v>15578000</v>
      </c>
      <c r="J68" s="108">
        <f t="shared" si="24"/>
        <v>0</v>
      </c>
      <c r="K68" s="109">
        <f t="shared" si="24"/>
        <v>0</v>
      </c>
      <c r="L68" s="111">
        <f t="shared" si="0"/>
        <v>0</v>
      </c>
      <c r="M68" s="112">
        <f t="shared" si="24"/>
        <v>0</v>
      </c>
      <c r="N68" s="113">
        <f t="shared" si="24"/>
        <v>0</v>
      </c>
      <c r="O68" s="114">
        <f t="shared" si="1"/>
        <v>0</v>
      </c>
    </row>
    <row r="69" spans="1:15" s="84" customFormat="1" x14ac:dyDescent="0.25">
      <c r="A69" s="72"/>
      <c r="B69" s="126" t="s">
        <v>148</v>
      </c>
      <c r="C69" s="127" t="s">
        <v>149</v>
      </c>
      <c r="D69" s="108">
        <f>+D70+D71+D72+D73+D74+D75</f>
        <v>2496000</v>
      </c>
      <c r="E69" s="109">
        <f t="shared" ref="E69:N69" si="25">+E70+E71+E72+E73+E74+E75</f>
        <v>0</v>
      </c>
      <c r="F69" s="109">
        <f t="shared" si="25"/>
        <v>11696428</v>
      </c>
      <c r="G69" s="109">
        <f t="shared" si="25"/>
        <v>14192428</v>
      </c>
      <c r="H69" s="109">
        <f t="shared" si="25"/>
        <v>0</v>
      </c>
      <c r="I69" s="110">
        <f t="shared" si="25"/>
        <v>14192428</v>
      </c>
      <c r="J69" s="108">
        <f t="shared" si="25"/>
        <v>0</v>
      </c>
      <c r="K69" s="109">
        <f t="shared" si="25"/>
        <v>0</v>
      </c>
      <c r="L69" s="111">
        <f t="shared" si="0"/>
        <v>0</v>
      </c>
      <c r="M69" s="112">
        <f t="shared" si="25"/>
        <v>0</v>
      </c>
      <c r="N69" s="113">
        <f t="shared" si="25"/>
        <v>0</v>
      </c>
      <c r="O69" s="114">
        <f t="shared" si="1"/>
        <v>0</v>
      </c>
    </row>
    <row r="70" spans="1:15" x14ac:dyDescent="0.25">
      <c r="A70" s="51"/>
      <c r="B70" s="104" t="s">
        <v>150</v>
      </c>
      <c r="C70" s="100" t="s">
        <v>151</v>
      </c>
      <c r="D70" s="90">
        <f>'[1]Plano GastosJera'!B67</f>
        <v>630000</v>
      </c>
      <c r="E70" s="91">
        <f>'[1]Plano GastosJera'!C67</f>
        <v>0</v>
      </c>
      <c r="F70" s="91">
        <f>'[1]Plano GastosJera'!D67</f>
        <v>-185962</v>
      </c>
      <c r="G70" s="91">
        <f>'[1]Plano GastosJera'!E67</f>
        <v>444038</v>
      </c>
      <c r="H70" s="91">
        <f>'[1]Plano GastosJera'!F67</f>
        <v>0</v>
      </c>
      <c r="I70" s="92">
        <f>'[1]Plano GastosJera'!G67</f>
        <v>444038</v>
      </c>
      <c r="J70" s="90">
        <f>'[1]Plano GastosJera'!K67</f>
        <v>0</v>
      </c>
      <c r="K70" s="91">
        <f>'[1]Plano GastosJera'!L67</f>
        <v>0</v>
      </c>
      <c r="L70" s="93">
        <f t="shared" si="0"/>
        <v>0</v>
      </c>
      <c r="M70" s="94">
        <f>'[1]Plano GastosJera'!O67</f>
        <v>0</v>
      </c>
      <c r="N70" s="95">
        <f>'[1]Plano GastosJera'!P67</f>
        <v>0</v>
      </c>
      <c r="O70" s="96">
        <f t="shared" si="1"/>
        <v>0</v>
      </c>
    </row>
    <row r="71" spans="1:15" x14ac:dyDescent="0.25">
      <c r="A71" s="51"/>
      <c r="B71" s="104" t="s">
        <v>152</v>
      </c>
      <c r="C71" s="100" t="s">
        <v>153</v>
      </c>
      <c r="D71" s="90">
        <f>'[1]Plano GastosJera'!B69</f>
        <v>490000</v>
      </c>
      <c r="E71" s="91">
        <f>'[1]Plano GastosJera'!C69</f>
        <v>0</v>
      </c>
      <c r="F71" s="91">
        <f>'[1]Plano GastosJera'!D69</f>
        <v>-102868</v>
      </c>
      <c r="G71" s="91">
        <f>'[1]Plano GastosJera'!E69</f>
        <v>387132</v>
      </c>
      <c r="H71" s="91">
        <f>'[1]Plano GastosJera'!F69</f>
        <v>0</v>
      </c>
      <c r="I71" s="92">
        <f>'[1]Plano GastosJera'!G69</f>
        <v>387132</v>
      </c>
      <c r="J71" s="90">
        <f>'[1]Plano GastosJera'!K69</f>
        <v>0</v>
      </c>
      <c r="K71" s="91">
        <f>'[1]Plano GastosJera'!L69</f>
        <v>0</v>
      </c>
      <c r="L71" s="93">
        <f t="shared" si="0"/>
        <v>0</v>
      </c>
      <c r="M71" s="94">
        <f>'[1]Plano GastosJera'!O69</f>
        <v>0</v>
      </c>
      <c r="N71" s="95">
        <f>'[1]Plano GastosJera'!P69</f>
        <v>0</v>
      </c>
      <c r="O71" s="96">
        <f t="shared" si="1"/>
        <v>0</v>
      </c>
    </row>
    <row r="72" spans="1:15" x14ac:dyDescent="0.25">
      <c r="A72" s="51"/>
      <c r="B72" s="104" t="s">
        <v>154</v>
      </c>
      <c r="C72" s="100" t="s">
        <v>155</v>
      </c>
      <c r="D72" s="90">
        <f>'[1]Plano GastosJera'!B71</f>
        <v>1050000</v>
      </c>
      <c r="E72" s="91">
        <f>'[1]Plano GastosJera'!C71</f>
        <v>0</v>
      </c>
      <c r="F72" s="91">
        <f>'[1]Plano GastosJera'!D71</f>
        <v>4225618</v>
      </c>
      <c r="G72" s="91">
        <f>'[1]Plano GastosJera'!E71</f>
        <v>5275618</v>
      </c>
      <c r="H72" s="91">
        <f>'[1]Plano GastosJera'!F71</f>
        <v>0</v>
      </c>
      <c r="I72" s="92">
        <f>'[1]Plano GastosJera'!G71</f>
        <v>5275618</v>
      </c>
      <c r="J72" s="90">
        <f>'[1]Plano GastosJera'!K71</f>
        <v>0</v>
      </c>
      <c r="K72" s="91">
        <f>'[1]Plano GastosJera'!L71</f>
        <v>0</v>
      </c>
      <c r="L72" s="93">
        <f t="shared" si="0"/>
        <v>0</v>
      </c>
      <c r="M72" s="94">
        <f>'[1]Plano GastosJera'!O71</f>
        <v>0</v>
      </c>
      <c r="N72" s="95">
        <f>'[1]Plano GastosJera'!P71</f>
        <v>0</v>
      </c>
      <c r="O72" s="96">
        <f t="shared" si="1"/>
        <v>0</v>
      </c>
    </row>
    <row r="73" spans="1:15" x14ac:dyDescent="0.25">
      <c r="A73" s="51"/>
      <c r="B73" s="104" t="s">
        <v>156</v>
      </c>
      <c r="C73" s="100" t="s">
        <v>157</v>
      </c>
      <c r="D73" s="90">
        <f>'[1]Plano GastosJera'!B73</f>
        <v>91000</v>
      </c>
      <c r="E73" s="91">
        <f>'[1]Plano GastosJera'!C73</f>
        <v>0</v>
      </c>
      <c r="F73" s="91">
        <f>'[1]Plano GastosJera'!D73</f>
        <v>408219</v>
      </c>
      <c r="G73" s="91">
        <f>'[1]Plano GastosJera'!E73</f>
        <v>499219</v>
      </c>
      <c r="H73" s="91">
        <f>'[1]Plano GastosJera'!F73</f>
        <v>0</v>
      </c>
      <c r="I73" s="92">
        <f>'[1]Plano GastosJera'!G73</f>
        <v>499219</v>
      </c>
      <c r="J73" s="90">
        <f>'[1]Plano GastosJera'!K73</f>
        <v>0</v>
      </c>
      <c r="K73" s="91">
        <f>'[1]Plano GastosJera'!L73</f>
        <v>0</v>
      </c>
      <c r="L73" s="93">
        <f t="shared" si="0"/>
        <v>0</v>
      </c>
      <c r="M73" s="94">
        <f>'[1]Plano GastosJera'!O73</f>
        <v>0</v>
      </c>
      <c r="N73" s="95">
        <f>'[1]Plano GastosJera'!P73</f>
        <v>0</v>
      </c>
      <c r="O73" s="96">
        <f t="shared" si="1"/>
        <v>0</v>
      </c>
    </row>
    <row r="74" spans="1:15" x14ac:dyDescent="0.25">
      <c r="A74" s="51"/>
      <c r="B74" s="104" t="s">
        <v>158</v>
      </c>
      <c r="C74" s="100" t="s">
        <v>159</v>
      </c>
      <c r="D74" s="90">
        <f>'[1]Plano GastosJera'!B75</f>
        <v>150000</v>
      </c>
      <c r="E74" s="91">
        <f>'[1]Plano GastosJera'!C75</f>
        <v>0</v>
      </c>
      <c r="F74" s="91">
        <f>'[1]Plano GastosJera'!D75</f>
        <v>6966517</v>
      </c>
      <c r="G74" s="91">
        <f>'[1]Plano GastosJera'!E75</f>
        <v>7116517</v>
      </c>
      <c r="H74" s="91">
        <f>'[1]Plano GastosJera'!F75</f>
        <v>0</v>
      </c>
      <c r="I74" s="92">
        <f>'[1]Plano GastosJera'!G75</f>
        <v>7116517</v>
      </c>
      <c r="J74" s="90">
        <f>'[1]Plano GastosJera'!K75</f>
        <v>0</v>
      </c>
      <c r="K74" s="91">
        <f>'[1]Plano GastosJera'!L75</f>
        <v>0</v>
      </c>
      <c r="L74" s="93">
        <f t="shared" si="0"/>
        <v>0</v>
      </c>
      <c r="M74" s="94">
        <f>'[1]Plano GastosJera'!O75</f>
        <v>0</v>
      </c>
      <c r="N74" s="95">
        <f>'[1]Plano GastosJera'!P75</f>
        <v>0</v>
      </c>
      <c r="O74" s="96">
        <f t="shared" si="1"/>
        <v>0</v>
      </c>
    </row>
    <row r="75" spans="1:15" x14ac:dyDescent="0.25">
      <c r="A75" s="51"/>
      <c r="B75" s="104" t="s">
        <v>160</v>
      </c>
      <c r="C75" s="100" t="s">
        <v>161</v>
      </c>
      <c r="D75" s="90">
        <f>'[1]Plano GastosJera'!B77</f>
        <v>85000</v>
      </c>
      <c r="E75" s="91">
        <f>'[1]Plano GastosJera'!C77</f>
        <v>0</v>
      </c>
      <c r="F75" s="91">
        <f>'[1]Plano GastosJera'!D77</f>
        <v>384904</v>
      </c>
      <c r="G75" s="91">
        <f>'[1]Plano GastosJera'!E77</f>
        <v>469904</v>
      </c>
      <c r="H75" s="91">
        <f>'[1]Plano GastosJera'!F77</f>
        <v>0</v>
      </c>
      <c r="I75" s="92">
        <f>'[1]Plano GastosJera'!G77</f>
        <v>469904</v>
      </c>
      <c r="J75" s="90">
        <f>'[1]Plano GastosJera'!K77</f>
        <v>0</v>
      </c>
      <c r="K75" s="91">
        <f>'[1]Plano GastosJera'!L77</f>
        <v>0</v>
      </c>
      <c r="L75" s="93">
        <f t="shared" si="0"/>
        <v>0</v>
      </c>
      <c r="M75" s="94">
        <f>'[1]Plano GastosJera'!O77</f>
        <v>0</v>
      </c>
      <c r="N75" s="95">
        <f>'[1]Plano GastosJera'!P77</f>
        <v>0</v>
      </c>
      <c r="O75" s="96">
        <f t="shared" si="1"/>
        <v>0</v>
      </c>
    </row>
    <row r="76" spans="1:15" s="84" customFormat="1" x14ac:dyDescent="0.25">
      <c r="A76" s="72"/>
      <c r="B76" s="126" t="s">
        <v>162</v>
      </c>
      <c r="C76" s="127" t="s">
        <v>163</v>
      </c>
      <c r="D76" s="108">
        <f>+D77+D78</f>
        <v>782000</v>
      </c>
      <c r="E76" s="109">
        <f t="shared" ref="E76:N76" si="26">+E77+E78</f>
        <v>0</v>
      </c>
      <c r="F76" s="109">
        <f t="shared" si="26"/>
        <v>603572</v>
      </c>
      <c r="G76" s="109">
        <f t="shared" si="26"/>
        <v>1385572</v>
      </c>
      <c r="H76" s="109">
        <f t="shared" si="26"/>
        <v>0</v>
      </c>
      <c r="I76" s="110">
        <f t="shared" si="26"/>
        <v>1385572</v>
      </c>
      <c r="J76" s="108">
        <f t="shared" si="26"/>
        <v>0</v>
      </c>
      <c r="K76" s="109">
        <f t="shared" si="26"/>
        <v>0</v>
      </c>
      <c r="L76" s="111">
        <f t="shared" si="0"/>
        <v>0</v>
      </c>
      <c r="M76" s="112">
        <f t="shared" si="26"/>
        <v>0</v>
      </c>
      <c r="N76" s="113">
        <f t="shared" si="26"/>
        <v>0</v>
      </c>
      <c r="O76" s="114">
        <f t="shared" si="1"/>
        <v>0</v>
      </c>
    </row>
    <row r="77" spans="1:15" x14ac:dyDescent="0.25">
      <c r="A77" s="51"/>
      <c r="B77" s="104" t="s">
        <v>164</v>
      </c>
      <c r="C77" s="100" t="s">
        <v>165</v>
      </c>
      <c r="D77" s="90">
        <f>'[1]Plano GastosJera'!B79</f>
        <v>686000</v>
      </c>
      <c r="E77" s="91">
        <f>'[1]Plano GastosJera'!C79</f>
        <v>0</v>
      </c>
      <c r="F77" s="91">
        <f>'[1]Plano GastosJera'!D79</f>
        <v>-54862</v>
      </c>
      <c r="G77" s="91">
        <f>'[1]Plano GastosJera'!E79</f>
        <v>631138</v>
      </c>
      <c r="H77" s="91">
        <f>'[1]Plano GastosJera'!F79</f>
        <v>0</v>
      </c>
      <c r="I77" s="92">
        <f>'[1]Plano GastosJera'!G79</f>
        <v>631138</v>
      </c>
      <c r="J77" s="90">
        <f>'[1]Plano GastosJera'!K79</f>
        <v>0</v>
      </c>
      <c r="K77" s="91">
        <f>'[1]Plano GastosJera'!L79</f>
        <v>0</v>
      </c>
      <c r="L77" s="93">
        <f t="shared" si="0"/>
        <v>0</v>
      </c>
      <c r="M77" s="94">
        <f>'[1]Plano GastosJera'!O79</f>
        <v>0</v>
      </c>
      <c r="N77" s="95">
        <f>'[1]Plano GastosJera'!P79</f>
        <v>0</v>
      </c>
      <c r="O77" s="96">
        <f t="shared" si="1"/>
        <v>0</v>
      </c>
    </row>
    <row r="78" spans="1:15" x14ac:dyDescent="0.25">
      <c r="A78" s="51"/>
      <c r="B78" s="104" t="s">
        <v>166</v>
      </c>
      <c r="C78" s="100" t="s">
        <v>167</v>
      </c>
      <c r="D78" s="90">
        <f>'[1]Plano GastosJera'!B81</f>
        <v>96000</v>
      </c>
      <c r="E78" s="91">
        <f>'[1]Plano GastosJera'!C81</f>
        <v>0</v>
      </c>
      <c r="F78" s="91">
        <f>'[1]Plano GastosJera'!D81</f>
        <v>658434</v>
      </c>
      <c r="G78" s="91">
        <f>'[1]Plano GastosJera'!E81</f>
        <v>754434</v>
      </c>
      <c r="H78" s="91">
        <f>'[1]Plano GastosJera'!F81</f>
        <v>0</v>
      </c>
      <c r="I78" s="92">
        <f>'[1]Plano GastosJera'!G81</f>
        <v>754434</v>
      </c>
      <c r="J78" s="90">
        <f>'[1]Plano GastosJera'!K81</f>
        <v>0</v>
      </c>
      <c r="K78" s="91">
        <f>'[1]Plano GastosJera'!L81</f>
        <v>0</v>
      </c>
      <c r="L78" s="93">
        <f t="shared" si="0"/>
        <v>0</v>
      </c>
      <c r="M78" s="94">
        <f>'[1]Plano GastosJera'!O81</f>
        <v>0</v>
      </c>
      <c r="N78" s="95">
        <f>'[1]Plano GastosJera'!P81</f>
        <v>0</v>
      </c>
      <c r="O78" s="96">
        <f t="shared" si="1"/>
        <v>0</v>
      </c>
    </row>
    <row r="79" spans="1:15" s="138" customFormat="1" x14ac:dyDescent="0.25">
      <c r="A79" s="137"/>
      <c r="B79" s="87" t="s">
        <v>168</v>
      </c>
      <c r="C79" s="102" t="s">
        <v>169</v>
      </c>
      <c r="D79" s="75">
        <f>+D80+D82+D100+D102+D110+D120</f>
        <v>86390000</v>
      </c>
      <c r="E79" s="76">
        <f t="shared" ref="E79:N79" si="27">+E80+E82+E100+E102+E110+E120</f>
        <v>0</v>
      </c>
      <c r="F79" s="76">
        <f t="shared" si="27"/>
        <v>0</v>
      </c>
      <c r="G79" s="76">
        <f t="shared" si="27"/>
        <v>86390000</v>
      </c>
      <c r="H79" s="76">
        <f t="shared" si="27"/>
        <v>0</v>
      </c>
      <c r="I79" s="77">
        <f t="shared" si="27"/>
        <v>86390000</v>
      </c>
      <c r="J79" s="75">
        <f t="shared" si="27"/>
        <v>30000000</v>
      </c>
      <c r="K79" s="76">
        <f t="shared" si="27"/>
        <v>41883000</v>
      </c>
      <c r="L79" s="78">
        <f t="shared" ref="L79:L142" si="28">(K79/I79)*100</f>
        <v>48.481305706679009</v>
      </c>
      <c r="M79" s="79">
        <f t="shared" si="27"/>
        <v>3600000</v>
      </c>
      <c r="N79" s="80">
        <f t="shared" si="27"/>
        <v>7400000</v>
      </c>
      <c r="O79" s="81">
        <f t="shared" si="1"/>
        <v>8.5658062275726348</v>
      </c>
    </row>
    <row r="80" spans="1:15" s="84" customFormat="1" x14ac:dyDescent="0.25">
      <c r="A80" s="72"/>
      <c r="B80" s="126" t="s">
        <v>170</v>
      </c>
      <c r="C80" s="127" t="s">
        <v>171</v>
      </c>
      <c r="D80" s="108">
        <f>+D81</f>
        <v>552000</v>
      </c>
      <c r="E80" s="109">
        <f t="shared" ref="E80:N80" si="29">+E81</f>
        <v>0</v>
      </c>
      <c r="F80" s="109">
        <f t="shared" si="29"/>
        <v>0</v>
      </c>
      <c r="G80" s="109">
        <f t="shared" si="29"/>
        <v>552000</v>
      </c>
      <c r="H80" s="109">
        <f t="shared" si="29"/>
        <v>0</v>
      </c>
      <c r="I80" s="110">
        <f t="shared" si="29"/>
        <v>552000</v>
      </c>
      <c r="J80" s="108">
        <f t="shared" si="29"/>
        <v>0</v>
      </c>
      <c r="K80" s="109">
        <f t="shared" si="29"/>
        <v>552000</v>
      </c>
      <c r="L80" s="111">
        <f t="shared" si="28"/>
        <v>100</v>
      </c>
      <c r="M80" s="112">
        <f t="shared" si="29"/>
        <v>0</v>
      </c>
      <c r="N80" s="113">
        <f t="shared" si="29"/>
        <v>0</v>
      </c>
      <c r="O80" s="114">
        <f t="shared" ref="O80:O143" si="30">(N80/I80)*100</f>
        <v>0</v>
      </c>
    </row>
    <row r="81" spans="1:15" x14ac:dyDescent="0.25">
      <c r="A81" s="51"/>
      <c r="B81" s="104" t="s">
        <v>172</v>
      </c>
      <c r="C81" s="100" t="s">
        <v>173</v>
      </c>
      <c r="D81" s="90">
        <f>'[1]Plano GastosJera'!B83</f>
        <v>552000</v>
      </c>
      <c r="E81" s="91">
        <f>'[1]Plano GastosJera'!C83</f>
        <v>0</v>
      </c>
      <c r="F81" s="91">
        <f>'[1]Plano GastosJera'!D83</f>
        <v>0</v>
      </c>
      <c r="G81" s="91">
        <f>'[1]Plano GastosJera'!E83</f>
        <v>552000</v>
      </c>
      <c r="H81" s="91">
        <f>'[1]Plano GastosJera'!F83</f>
        <v>0</v>
      </c>
      <c r="I81" s="92">
        <f>'[1]Plano GastosJera'!G83</f>
        <v>552000</v>
      </c>
      <c r="J81" s="90">
        <f>'[1]Plano GastosJera'!K83</f>
        <v>0</v>
      </c>
      <c r="K81" s="91">
        <f>'[1]Plano GastosJera'!L83</f>
        <v>552000</v>
      </c>
      <c r="L81" s="93">
        <f t="shared" si="28"/>
        <v>100</v>
      </c>
      <c r="M81" s="94">
        <f>'[1]Plano GastosJera'!O83</f>
        <v>0</v>
      </c>
      <c r="N81" s="95">
        <f>'[1]Plano GastosJera'!P83</f>
        <v>0</v>
      </c>
      <c r="O81" s="96">
        <f t="shared" si="30"/>
        <v>0</v>
      </c>
    </row>
    <row r="82" spans="1:15" s="84" customFormat="1" x14ac:dyDescent="0.25">
      <c r="A82" s="72"/>
      <c r="B82" s="126" t="s">
        <v>174</v>
      </c>
      <c r="C82" s="127" t="s">
        <v>175</v>
      </c>
      <c r="D82" s="108">
        <f>+D83+D84+D85+D86+D87+D88+D89+D90+D91+D92+D93+D94+D95+D96+D97+D98+D99</f>
        <v>15305000</v>
      </c>
      <c r="E82" s="109">
        <f t="shared" ref="E82:N82" si="31">+E83+E84+E85+E86+E87+E88+E89+E90+E91+E92+E93+E94+E95+E96+E97+E98+E99</f>
        <v>0</v>
      </c>
      <c r="F82" s="109">
        <f t="shared" si="31"/>
        <v>0</v>
      </c>
      <c r="G82" s="109">
        <f t="shared" si="31"/>
        <v>15305000</v>
      </c>
      <c r="H82" s="109">
        <f t="shared" si="31"/>
        <v>0</v>
      </c>
      <c r="I82" s="110">
        <f t="shared" si="31"/>
        <v>15305000</v>
      </c>
      <c r="J82" s="108">
        <f t="shared" si="31"/>
        <v>0</v>
      </c>
      <c r="K82" s="109">
        <f t="shared" si="31"/>
        <v>3600000</v>
      </c>
      <c r="L82" s="111">
        <f t="shared" si="28"/>
        <v>23.52172492649461</v>
      </c>
      <c r="M82" s="112">
        <f t="shared" si="31"/>
        <v>3600000</v>
      </c>
      <c r="N82" s="113">
        <f t="shared" si="31"/>
        <v>3600000</v>
      </c>
      <c r="O82" s="114">
        <f t="shared" si="30"/>
        <v>23.52172492649461</v>
      </c>
    </row>
    <row r="83" spans="1:15" x14ac:dyDescent="0.25">
      <c r="A83" s="51"/>
      <c r="B83" s="104" t="s">
        <v>176</v>
      </c>
      <c r="C83" s="100" t="s">
        <v>177</v>
      </c>
      <c r="D83" s="90">
        <f>'[1]Plano GastosJera'!B85</f>
        <v>184000</v>
      </c>
      <c r="E83" s="91">
        <f>'[1]Plano GastosJera'!C85</f>
        <v>0</v>
      </c>
      <c r="F83" s="91">
        <f>'[1]Plano GastosJera'!D85</f>
        <v>0</v>
      </c>
      <c r="G83" s="91">
        <f>'[1]Plano GastosJera'!E85</f>
        <v>184000</v>
      </c>
      <c r="H83" s="91">
        <f>'[1]Plano GastosJera'!F85</f>
        <v>0</v>
      </c>
      <c r="I83" s="92">
        <f>'[1]Plano GastosJera'!G85</f>
        <v>184000</v>
      </c>
      <c r="J83" s="90">
        <f>'[1]Plano GastosJera'!K85</f>
        <v>0</v>
      </c>
      <c r="K83" s="91">
        <f>'[1]Plano GastosJera'!L85</f>
        <v>0</v>
      </c>
      <c r="L83" s="93">
        <f t="shared" si="28"/>
        <v>0</v>
      </c>
      <c r="M83" s="94">
        <f>'[1]Plano GastosJera'!O85</f>
        <v>0</v>
      </c>
      <c r="N83" s="95">
        <f>'[1]Plano GastosJera'!P85</f>
        <v>0</v>
      </c>
      <c r="O83" s="96">
        <f t="shared" si="30"/>
        <v>0</v>
      </c>
    </row>
    <row r="84" spans="1:15" x14ac:dyDescent="0.25">
      <c r="A84" s="51"/>
      <c r="B84" s="104" t="s">
        <v>178</v>
      </c>
      <c r="C84" s="100" t="s">
        <v>179</v>
      </c>
      <c r="D84" s="90">
        <f>'[1]Plano GastosJera'!B87</f>
        <v>3995000</v>
      </c>
      <c r="E84" s="91">
        <f>'[1]Plano GastosJera'!C87</f>
        <v>0</v>
      </c>
      <c r="F84" s="91">
        <f>'[1]Plano GastosJera'!D87</f>
        <v>0</v>
      </c>
      <c r="G84" s="91">
        <f>'[1]Plano GastosJera'!E87</f>
        <v>3995000</v>
      </c>
      <c r="H84" s="91">
        <f>'[1]Plano GastosJera'!F87</f>
        <v>0</v>
      </c>
      <c r="I84" s="92">
        <f>'[1]Plano GastosJera'!G87</f>
        <v>3995000</v>
      </c>
      <c r="J84" s="90">
        <f>'[1]Plano GastosJera'!K87</f>
        <v>0</v>
      </c>
      <c r="K84" s="91">
        <f>'[1]Plano GastosJera'!L87</f>
        <v>0</v>
      </c>
      <c r="L84" s="93">
        <f t="shared" si="28"/>
        <v>0</v>
      </c>
      <c r="M84" s="94">
        <f>'[1]Plano GastosJera'!O87</f>
        <v>0</v>
      </c>
      <c r="N84" s="95">
        <f>'[1]Plano GastosJera'!P87</f>
        <v>0</v>
      </c>
      <c r="O84" s="96">
        <f t="shared" si="30"/>
        <v>0</v>
      </c>
    </row>
    <row r="85" spans="1:15" x14ac:dyDescent="0.25">
      <c r="A85" s="51"/>
      <c r="B85" s="104" t="s">
        <v>180</v>
      </c>
      <c r="C85" s="100" t="s">
        <v>181</v>
      </c>
      <c r="D85" s="90">
        <f>'[1]Plano GastosJera'!B89</f>
        <v>50000</v>
      </c>
      <c r="E85" s="91">
        <f>'[1]Plano GastosJera'!C89</f>
        <v>0</v>
      </c>
      <c r="F85" s="91">
        <f>'[1]Plano GastosJera'!D89</f>
        <v>0</v>
      </c>
      <c r="G85" s="91">
        <f>'[1]Plano GastosJera'!E89</f>
        <v>50000</v>
      </c>
      <c r="H85" s="91">
        <f>'[1]Plano GastosJera'!F89</f>
        <v>0</v>
      </c>
      <c r="I85" s="92">
        <f>'[1]Plano GastosJera'!G89</f>
        <v>50000</v>
      </c>
      <c r="J85" s="90">
        <f>'[1]Plano GastosJera'!K89</f>
        <v>0</v>
      </c>
      <c r="K85" s="91">
        <f>'[1]Plano GastosJera'!L89</f>
        <v>0</v>
      </c>
      <c r="L85" s="93">
        <f t="shared" si="28"/>
        <v>0</v>
      </c>
      <c r="M85" s="94">
        <f>'[1]Plano GastosJera'!O89</f>
        <v>0</v>
      </c>
      <c r="N85" s="95">
        <f>'[1]Plano GastosJera'!P89</f>
        <v>0</v>
      </c>
      <c r="O85" s="96">
        <f t="shared" si="30"/>
        <v>0</v>
      </c>
    </row>
    <row r="86" spans="1:15" x14ac:dyDescent="0.25">
      <c r="A86" s="51"/>
      <c r="B86" s="104" t="s">
        <v>182</v>
      </c>
      <c r="C86" s="100" t="s">
        <v>183</v>
      </c>
      <c r="D86" s="90">
        <f>'[1]Plano GastosJera'!B91</f>
        <v>60000</v>
      </c>
      <c r="E86" s="91">
        <f>'[1]Plano GastosJera'!C91</f>
        <v>0</v>
      </c>
      <c r="F86" s="91">
        <f>'[1]Plano GastosJera'!D91</f>
        <v>0</v>
      </c>
      <c r="G86" s="91">
        <f>'[1]Plano GastosJera'!E91</f>
        <v>60000</v>
      </c>
      <c r="H86" s="91">
        <f>'[1]Plano GastosJera'!F91</f>
        <v>0</v>
      </c>
      <c r="I86" s="92">
        <f>'[1]Plano GastosJera'!G91</f>
        <v>60000</v>
      </c>
      <c r="J86" s="90">
        <f>'[1]Plano GastosJera'!K91</f>
        <v>0</v>
      </c>
      <c r="K86" s="91">
        <f>'[1]Plano GastosJera'!L91</f>
        <v>0</v>
      </c>
      <c r="L86" s="93">
        <f t="shared" si="28"/>
        <v>0</v>
      </c>
      <c r="M86" s="94">
        <f>'[1]Plano GastosJera'!O91</f>
        <v>0</v>
      </c>
      <c r="N86" s="95">
        <f>'[1]Plano GastosJera'!P91</f>
        <v>0</v>
      </c>
      <c r="O86" s="96">
        <f t="shared" si="30"/>
        <v>0</v>
      </c>
    </row>
    <row r="87" spans="1:15" x14ac:dyDescent="0.25">
      <c r="A87" s="51"/>
      <c r="B87" s="104" t="s">
        <v>184</v>
      </c>
      <c r="C87" s="100" t="s">
        <v>185</v>
      </c>
      <c r="D87" s="90">
        <f>'[1]Plano GastosJera'!B93</f>
        <v>125000</v>
      </c>
      <c r="E87" s="91">
        <f>'[1]Plano GastosJera'!C93</f>
        <v>0</v>
      </c>
      <c r="F87" s="91">
        <f>'[1]Plano GastosJera'!D93</f>
        <v>0</v>
      </c>
      <c r="G87" s="91">
        <f>'[1]Plano GastosJera'!E93</f>
        <v>125000</v>
      </c>
      <c r="H87" s="91">
        <f>'[1]Plano GastosJera'!F93</f>
        <v>0</v>
      </c>
      <c r="I87" s="92">
        <f>'[1]Plano GastosJera'!G93</f>
        <v>125000</v>
      </c>
      <c r="J87" s="90">
        <f>'[1]Plano GastosJera'!K93</f>
        <v>0</v>
      </c>
      <c r="K87" s="91">
        <f>'[1]Plano GastosJera'!L93</f>
        <v>0</v>
      </c>
      <c r="L87" s="93">
        <f t="shared" si="28"/>
        <v>0</v>
      </c>
      <c r="M87" s="94">
        <f>'[1]Plano GastosJera'!O93</f>
        <v>0</v>
      </c>
      <c r="N87" s="95">
        <f>'[1]Plano GastosJera'!P93</f>
        <v>0</v>
      </c>
      <c r="O87" s="96">
        <f t="shared" si="30"/>
        <v>0</v>
      </c>
    </row>
    <row r="88" spans="1:15" x14ac:dyDescent="0.25">
      <c r="A88" s="51"/>
      <c r="B88" s="104" t="s">
        <v>186</v>
      </c>
      <c r="C88" s="100" t="s">
        <v>179</v>
      </c>
      <c r="D88" s="90">
        <f>'[1]Plano GastosJera'!B95</f>
        <v>2000000</v>
      </c>
      <c r="E88" s="91">
        <f>'[1]Plano GastosJera'!C95</f>
        <v>0</v>
      </c>
      <c r="F88" s="91">
        <f>'[1]Plano GastosJera'!D95</f>
        <v>0</v>
      </c>
      <c r="G88" s="91">
        <f>'[1]Plano GastosJera'!E95</f>
        <v>2000000</v>
      </c>
      <c r="H88" s="91">
        <f>'[1]Plano GastosJera'!F95</f>
        <v>0</v>
      </c>
      <c r="I88" s="92">
        <f>'[1]Plano GastosJera'!G95</f>
        <v>2000000</v>
      </c>
      <c r="J88" s="90">
        <f>'[1]Plano GastosJera'!K95</f>
        <v>0</v>
      </c>
      <c r="K88" s="91">
        <f>'[1]Plano GastosJera'!L95</f>
        <v>0</v>
      </c>
      <c r="L88" s="93">
        <f t="shared" si="28"/>
        <v>0</v>
      </c>
      <c r="M88" s="94">
        <f>'[1]Plano GastosJera'!O95</f>
        <v>0</v>
      </c>
      <c r="N88" s="95">
        <f>'[1]Plano GastosJera'!P95</f>
        <v>0</v>
      </c>
      <c r="O88" s="96">
        <f t="shared" si="30"/>
        <v>0</v>
      </c>
    </row>
    <row r="89" spans="1:15" x14ac:dyDescent="0.25">
      <c r="A89" s="51"/>
      <c r="B89" s="104" t="s">
        <v>187</v>
      </c>
      <c r="C89" s="100" t="s">
        <v>188</v>
      </c>
      <c r="D89" s="90">
        <f>'[1]Plano GastosJera'!B97</f>
        <v>3600000</v>
      </c>
      <c r="E89" s="91">
        <f>'[1]Plano GastosJera'!C97</f>
        <v>0</v>
      </c>
      <c r="F89" s="91">
        <f>'[1]Plano GastosJera'!D97</f>
        <v>0</v>
      </c>
      <c r="G89" s="91">
        <f>'[1]Plano GastosJera'!E97</f>
        <v>3600000</v>
      </c>
      <c r="H89" s="91">
        <f>'[1]Plano GastosJera'!F97</f>
        <v>0</v>
      </c>
      <c r="I89" s="92">
        <f>'[1]Plano GastosJera'!G97</f>
        <v>3600000</v>
      </c>
      <c r="J89" s="90">
        <f>'[1]Plano GastosJera'!K97</f>
        <v>0</v>
      </c>
      <c r="K89" s="91">
        <f>'[1]Plano GastosJera'!L97</f>
        <v>3600000</v>
      </c>
      <c r="L89" s="93">
        <f t="shared" si="28"/>
        <v>100</v>
      </c>
      <c r="M89" s="94">
        <f>'[1]Plano GastosJera'!O97</f>
        <v>3600000</v>
      </c>
      <c r="N89" s="95">
        <f>'[1]Plano GastosJera'!P97</f>
        <v>3600000</v>
      </c>
      <c r="O89" s="96">
        <f t="shared" si="30"/>
        <v>100</v>
      </c>
    </row>
    <row r="90" spans="1:15" x14ac:dyDescent="0.25">
      <c r="A90" s="51"/>
      <c r="B90" s="104" t="s">
        <v>189</v>
      </c>
      <c r="C90" s="100" t="s">
        <v>190</v>
      </c>
      <c r="D90" s="90">
        <f>'[1]Plano GastosJera'!B99</f>
        <v>450000</v>
      </c>
      <c r="E90" s="91">
        <f>'[1]Plano GastosJera'!C99</f>
        <v>0</v>
      </c>
      <c r="F90" s="91">
        <f>'[1]Plano GastosJera'!D99</f>
        <v>0</v>
      </c>
      <c r="G90" s="91">
        <f>'[1]Plano GastosJera'!E99</f>
        <v>450000</v>
      </c>
      <c r="H90" s="91">
        <f>'[1]Plano GastosJera'!F99</f>
        <v>0</v>
      </c>
      <c r="I90" s="92">
        <f>'[1]Plano GastosJera'!G99</f>
        <v>450000</v>
      </c>
      <c r="J90" s="90">
        <f>'[1]Plano GastosJera'!K99</f>
        <v>0</v>
      </c>
      <c r="K90" s="91">
        <f>'[1]Plano GastosJera'!L99</f>
        <v>0</v>
      </c>
      <c r="L90" s="93">
        <f t="shared" si="28"/>
        <v>0</v>
      </c>
      <c r="M90" s="94">
        <f>'[1]Plano GastosJera'!O99</f>
        <v>0</v>
      </c>
      <c r="N90" s="95">
        <f>'[1]Plano GastosJera'!P99</f>
        <v>0</v>
      </c>
      <c r="O90" s="96">
        <f t="shared" si="30"/>
        <v>0</v>
      </c>
    </row>
    <row r="91" spans="1:15" x14ac:dyDescent="0.25">
      <c r="A91" s="51"/>
      <c r="B91" s="104" t="s">
        <v>191</v>
      </c>
      <c r="C91" s="100" t="s">
        <v>192</v>
      </c>
      <c r="D91" s="90">
        <f>'[1]Plano GastosJera'!B101</f>
        <v>250000</v>
      </c>
      <c r="E91" s="91">
        <f>'[1]Plano GastosJera'!C101</f>
        <v>0</v>
      </c>
      <c r="F91" s="91">
        <f>'[1]Plano GastosJera'!D101</f>
        <v>0</v>
      </c>
      <c r="G91" s="91">
        <f>'[1]Plano GastosJera'!E101</f>
        <v>250000</v>
      </c>
      <c r="H91" s="91">
        <f>'[1]Plano GastosJera'!F101</f>
        <v>0</v>
      </c>
      <c r="I91" s="92">
        <f>'[1]Plano GastosJera'!G101</f>
        <v>250000</v>
      </c>
      <c r="J91" s="90">
        <f>'[1]Plano GastosJera'!K101</f>
        <v>0</v>
      </c>
      <c r="K91" s="91">
        <f>'[1]Plano GastosJera'!L101</f>
        <v>0</v>
      </c>
      <c r="L91" s="93">
        <f t="shared" si="28"/>
        <v>0</v>
      </c>
      <c r="M91" s="94">
        <f>'[1]Plano GastosJera'!O101</f>
        <v>0</v>
      </c>
      <c r="N91" s="95">
        <f>'[1]Plano GastosJera'!P101</f>
        <v>0</v>
      </c>
      <c r="O91" s="96">
        <f t="shared" si="30"/>
        <v>0</v>
      </c>
    </row>
    <row r="92" spans="1:15" x14ac:dyDescent="0.25">
      <c r="A92" s="51"/>
      <c r="B92" s="104" t="s">
        <v>193</v>
      </c>
      <c r="C92" s="100" t="s">
        <v>194</v>
      </c>
      <c r="D92" s="90">
        <f>'[1]Plano GastosJera'!B103</f>
        <v>950000</v>
      </c>
      <c r="E92" s="91">
        <f>'[1]Plano GastosJera'!C103</f>
        <v>0</v>
      </c>
      <c r="F92" s="91">
        <f>'[1]Plano GastosJera'!D103</f>
        <v>0</v>
      </c>
      <c r="G92" s="91">
        <f>'[1]Plano GastosJera'!E103</f>
        <v>950000</v>
      </c>
      <c r="H92" s="91">
        <f>'[1]Plano GastosJera'!F103</f>
        <v>0</v>
      </c>
      <c r="I92" s="92">
        <f>'[1]Plano GastosJera'!G103</f>
        <v>950000</v>
      </c>
      <c r="J92" s="90">
        <f>'[1]Plano GastosJera'!K103</f>
        <v>0</v>
      </c>
      <c r="K92" s="91">
        <f>'[1]Plano GastosJera'!L103</f>
        <v>0</v>
      </c>
      <c r="L92" s="93">
        <f t="shared" si="28"/>
        <v>0</v>
      </c>
      <c r="M92" s="94">
        <f>'[1]Plano GastosJera'!O103</f>
        <v>0</v>
      </c>
      <c r="N92" s="95">
        <f>'[1]Plano GastosJera'!P103</f>
        <v>0</v>
      </c>
      <c r="O92" s="96">
        <f t="shared" si="30"/>
        <v>0</v>
      </c>
    </row>
    <row r="93" spans="1:15" x14ac:dyDescent="0.25">
      <c r="A93" s="51"/>
      <c r="B93" s="104" t="s">
        <v>195</v>
      </c>
      <c r="C93" s="100" t="s">
        <v>196</v>
      </c>
      <c r="D93" s="90">
        <f>'[1]Plano GastosJera'!B105</f>
        <v>170000</v>
      </c>
      <c r="E93" s="91">
        <f>'[1]Plano GastosJera'!C105</f>
        <v>0</v>
      </c>
      <c r="F93" s="91">
        <f>'[1]Plano GastosJera'!D105</f>
        <v>0</v>
      </c>
      <c r="G93" s="91">
        <f>'[1]Plano GastosJera'!E105</f>
        <v>170000</v>
      </c>
      <c r="H93" s="91">
        <f>'[1]Plano GastosJera'!F105</f>
        <v>0</v>
      </c>
      <c r="I93" s="92">
        <f>'[1]Plano GastosJera'!G105</f>
        <v>170000</v>
      </c>
      <c r="J93" s="90">
        <f>'[1]Plano GastosJera'!K105</f>
        <v>0</v>
      </c>
      <c r="K93" s="91">
        <f>'[1]Plano GastosJera'!L105</f>
        <v>0</v>
      </c>
      <c r="L93" s="93">
        <f t="shared" si="28"/>
        <v>0</v>
      </c>
      <c r="M93" s="94">
        <f>'[1]Plano GastosJera'!O105</f>
        <v>0</v>
      </c>
      <c r="N93" s="95">
        <f>'[1]Plano GastosJera'!P105</f>
        <v>0</v>
      </c>
      <c r="O93" s="96">
        <f t="shared" si="30"/>
        <v>0</v>
      </c>
    </row>
    <row r="94" spans="1:15" x14ac:dyDescent="0.25">
      <c r="A94" s="51"/>
      <c r="B94" s="104" t="s">
        <v>197</v>
      </c>
      <c r="C94" s="100" t="s">
        <v>198</v>
      </c>
      <c r="D94" s="90">
        <f>'[1]Plano GastosJera'!B107</f>
        <v>44000</v>
      </c>
      <c r="E94" s="91">
        <f>'[1]Plano GastosJera'!C107</f>
        <v>0</v>
      </c>
      <c r="F94" s="91">
        <f>'[1]Plano GastosJera'!D107</f>
        <v>0</v>
      </c>
      <c r="G94" s="91">
        <f>'[1]Plano GastosJera'!E107</f>
        <v>44000</v>
      </c>
      <c r="H94" s="91">
        <f>'[1]Plano GastosJera'!F107</f>
        <v>0</v>
      </c>
      <c r="I94" s="92">
        <f>'[1]Plano GastosJera'!G107</f>
        <v>44000</v>
      </c>
      <c r="J94" s="90">
        <f>'[1]Plano GastosJera'!K107</f>
        <v>0</v>
      </c>
      <c r="K94" s="91">
        <f>'[1]Plano GastosJera'!L107</f>
        <v>0</v>
      </c>
      <c r="L94" s="93">
        <f t="shared" si="28"/>
        <v>0</v>
      </c>
      <c r="M94" s="94">
        <f>'[1]Plano GastosJera'!O107</f>
        <v>0</v>
      </c>
      <c r="N94" s="95">
        <f>'[1]Plano GastosJera'!P107</f>
        <v>0</v>
      </c>
      <c r="O94" s="96">
        <f t="shared" si="30"/>
        <v>0</v>
      </c>
    </row>
    <row r="95" spans="1:15" x14ac:dyDescent="0.25">
      <c r="A95" s="51"/>
      <c r="B95" s="104" t="s">
        <v>199</v>
      </c>
      <c r="C95" s="100" t="s">
        <v>200</v>
      </c>
      <c r="D95" s="90">
        <f>'[1]Plano GastosJera'!B109</f>
        <v>412000</v>
      </c>
      <c r="E95" s="91">
        <f>'[1]Plano GastosJera'!C109</f>
        <v>0</v>
      </c>
      <c r="F95" s="91">
        <f>'[1]Plano GastosJera'!D109</f>
        <v>0</v>
      </c>
      <c r="G95" s="91">
        <f>'[1]Plano GastosJera'!E109</f>
        <v>412000</v>
      </c>
      <c r="H95" s="91">
        <f>'[1]Plano GastosJera'!F109</f>
        <v>0</v>
      </c>
      <c r="I95" s="92">
        <f>'[1]Plano GastosJera'!G109</f>
        <v>412000</v>
      </c>
      <c r="J95" s="90">
        <f>'[1]Plano GastosJera'!K109</f>
        <v>0</v>
      </c>
      <c r="K95" s="91">
        <f>'[1]Plano GastosJera'!L109</f>
        <v>0</v>
      </c>
      <c r="L95" s="93">
        <f t="shared" si="28"/>
        <v>0</v>
      </c>
      <c r="M95" s="94">
        <f>'[1]Plano GastosJera'!O109</f>
        <v>0</v>
      </c>
      <c r="N95" s="95">
        <f>'[1]Plano GastosJera'!P109</f>
        <v>0</v>
      </c>
      <c r="O95" s="96">
        <f t="shared" si="30"/>
        <v>0</v>
      </c>
    </row>
    <row r="96" spans="1:15" x14ac:dyDescent="0.25">
      <c r="A96" s="51"/>
      <c r="B96" s="104" t="s">
        <v>201</v>
      </c>
      <c r="C96" s="100" t="s">
        <v>202</v>
      </c>
      <c r="D96" s="90">
        <f>'[1]Plano GastosJera'!B111</f>
        <v>1020000</v>
      </c>
      <c r="E96" s="91">
        <f>'[1]Plano GastosJera'!C111</f>
        <v>0</v>
      </c>
      <c r="F96" s="91">
        <f>'[1]Plano GastosJera'!D111</f>
        <v>0</v>
      </c>
      <c r="G96" s="91">
        <f>'[1]Plano GastosJera'!E111</f>
        <v>1020000</v>
      </c>
      <c r="H96" s="91">
        <f>'[1]Plano GastosJera'!F111</f>
        <v>0</v>
      </c>
      <c r="I96" s="92">
        <f>'[1]Plano GastosJera'!G111</f>
        <v>1020000</v>
      </c>
      <c r="J96" s="90">
        <f>'[1]Plano GastosJera'!K111</f>
        <v>0</v>
      </c>
      <c r="K96" s="91">
        <f>'[1]Plano GastosJera'!L111</f>
        <v>0</v>
      </c>
      <c r="L96" s="93">
        <f t="shared" si="28"/>
        <v>0</v>
      </c>
      <c r="M96" s="94">
        <f>'[1]Plano GastosJera'!O111</f>
        <v>0</v>
      </c>
      <c r="N96" s="95">
        <f>'[1]Plano GastosJera'!P111</f>
        <v>0</v>
      </c>
      <c r="O96" s="96">
        <f t="shared" si="30"/>
        <v>0</v>
      </c>
    </row>
    <row r="97" spans="1:15" x14ac:dyDescent="0.25">
      <c r="A97" s="51"/>
      <c r="B97" s="104" t="s">
        <v>203</v>
      </c>
      <c r="C97" s="100" t="s">
        <v>204</v>
      </c>
      <c r="D97" s="90">
        <f>'[1]Plano GastosJera'!B113</f>
        <v>700000</v>
      </c>
      <c r="E97" s="91">
        <f>'[1]Plano GastosJera'!C113</f>
        <v>0</v>
      </c>
      <c r="F97" s="91">
        <f>'[1]Plano GastosJera'!D113</f>
        <v>0</v>
      </c>
      <c r="G97" s="91">
        <f>'[1]Plano GastosJera'!E113</f>
        <v>700000</v>
      </c>
      <c r="H97" s="91">
        <f>'[1]Plano GastosJera'!F113</f>
        <v>0</v>
      </c>
      <c r="I97" s="92">
        <f>'[1]Plano GastosJera'!G113</f>
        <v>700000</v>
      </c>
      <c r="J97" s="90">
        <f>'[1]Plano GastosJera'!K113</f>
        <v>0</v>
      </c>
      <c r="K97" s="91">
        <f>'[1]Plano GastosJera'!L113</f>
        <v>0</v>
      </c>
      <c r="L97" s="93">
        <f t="shared" si="28"/>
        <v>0</v>
      </c>
      <c r="M97" s="94">
        <f>'[1]Plano GastosJera'!O113</f>
        <v>0</v>
      </c>
      <c r="N97" s="95">
        <f>'[1]Plano GastosJera'!P113</f>
        <v>0</v>
      </c>
      <c r="O97" s="96">
        <f t="shared" si="30"/>
        <v>0</v>
      </c>
    </row>
    <row r="98" spans="1:15" x14ac:dyDescent="0.25">
      <c r="A98" s="51"/>
      <c r="B98" s="104" t="s">
        <v>205</v>
      </c>
      <c r="C98" s="100" t="s">
        <v>206</v>
      </c>
      <c r="D98" s="90">
        <f>'[1]Plano GastosJera'!B115</f>
        <v>1120000</v>
      </c>
      <c r="E98" s="91">
        <f>'[1]Plano GastosJera'!C115</f>
        <v>0</v>
      </c>
      <c r="F98" s="91">
        <f>'[1]Plano GastosJera'!D115</f>
        <v>0</v>
      </c>
      <c r="G98" s="91">
        <f>'[1]Plano GastosJera'!E115</f>
        <v>1120000</v>
      </c>
      <c r="H98" s="91">
        <f>'[1]Plano GastosJera'!F115</f>
        <v>0</v>
      </c>
      <c r="I98" s="92">
        <f>'[1]Plano GastosJera'!G115</f>
        <v>1120000</v>
      </c>
      <c r="J98" s="90">
        <f>'[1]Plano GastosJera'!K115</f>
        <v>0</v>
      </c>
      <c r="K98" s="91">
        <f>'[1]Plano GastosJera'!L115</f>
        <v>0</v>
      </c>
      <c r="L98" s="93">
        <f t="shared" si="28"/>
        <v>0</v>
      </c>
      <c r="M98" s="94">
        <f>'[1]Plano GastosJera'!O115</f>
        <v>0</v>
      </c>
      <c r="N98" s="95">
        <f>'[1]Plano GastosJera'!P115</f>
        <v>0</v>
      </c>
      <c r="O98" s="96">
        <f t="shared" si="30"/>
        <v>0</v>
      </c>
    </row>
    <row r="99" spans="1:15" x14ac:dyDescent="0.25">
      <c r="A99" s="51"/>
      <c r="B99" s="104" t="s">
        <v>207</v>
      </c>
      <c r="C99" s="100" t="s">
        <v>208</v>
      </c>
      <c r="D99" s="90">
        <f>'[1]Plano GastosJera'!B117</f>
        <v>175000</v>
      </c>
      <c r="E99" s="91">
        <f>'[1]Plano GastosJera'!C117</f>
        <v>0</v>
      </c>
      <c r="F99" s="91">
        <f>'[1]Plano GastosJera'!D117</f>
        <v>0</v>
      </c>
      <c r="G99" s="91">
        <f>'[1]Plano GastosJera'!E117</f>
        <v>175000</v>
      </c>
      <c r="H99" s="91">
        <f>'[1]Plano GastosJera'!F117</f>
        <v>0</v>
      </c>
      <c r="I99" s="92">
        <f>'[1]Plano GastosJera'!G117</f>
        <v>175000</v>
      </c>
      <c r="J99" s="90">
        <f>'[1]Plano GastosJera'!K117</f>
        <v>0</v>
      </c>
      <c r="K99" s="91">
        <f>'[1]Plano GastosJera'!L117</f>
        <v>0</v>
      </c>
      <c r="L99" s="93">
        <f t="shared" si="28"/>
        <v>0</v>
      </c>
      <c r="M99" s="94">
        <f>'[1]Plano GastosJera'!O117</f>
        <v>0</v>
      </c>
      <c r="N99" s="95">
        <f>'[1]Plano GastosJera'!P117</f>
        <v>0</v>
      </c>
      <c r="O99" s="96">
        <f t="shared" si="30"/>
        <v>0</v>
      </c>
    </row>
    <row r="100" spans="1:15" s="84" customFormat="1" x14ac:dyDescent="0.25">
      <c r="A100" s="72"/>
      <c r="B100" s="126" t="s">
        <v>209</v>
      </c>
      <c r="C100" s="127" t="s">
        <v>210</v>
      </c>
      <c r="D100" s="108">
        <f>+D101</f>
        <v>58401000</v>
      </c>
      <c r="E100" s="109">
        <f t="shared" ref="E100:N100" si="32">+E101</f>
        <v>0</v>
      </c>
      <c r="F100" s="109">
        <f t="shared" si="32"/>
        <v>0</v>
      </c>
      <c r="G100" s="109">
        <f t="shared" si="32"/>
        <v>58401000</v>
      </c>
      <c r="H100" s="109">
        <f t="shared" si="32"/>
        <v>0</v>
      </c>
      <c r="I100" s="110">
        <f t="shared" si="32"/>
        <v>58401000</v>
      </c>
      <c r="J100" s="108">
        <f t="shared" si="32"/>
        <v>30000000</v>
      </c>
      <c r="K100" s="109">
        <f t="shared" si="32"/>
        <v>30000000</v>
      </c>
      <c r="L100" s="111">
        <f t="shared" si="28"/>
        <v>51.368983407818355</v>
      </c>
      <c r="M100" s="112">
        <f t="shared" si="32"/>
        <v>0</v>
      </c>
      <c r="N100" s="113">
        <f t="shared" si="32"/>
        <v>0</v>
      </c>
      <c r="O100" s="114">
        <f t="shared" si="30"/>
        <v>0</v>
      </c>
    </row>
    <row r="101" spans="1:15" x14ac:dyDescent="0.25">
      <c r="A101" s="51"/>
      <c r="B101" s="104" t="s">
        <v>211</v>
      </c>
      <c r="C101" s="100" t="s">
        <v>212</v>
      </c>
      <c r="D101" s="90">
        <f>'[1]Plano GastosJera'!B119</f>
        <v>58401000</v>
      </c>
      <c r="E101" s="91">
        <f>'[1]Plano GastosJera'!C119</f>
        <v>0</v>
      </c>
      <c r="F101" s="91">
        <f>'[1]Plano GastosJera'!D119</f>
        <v>0</v>
      </c>
      <c r="G101" s="91">
        <f>'[1]Plano GastosJera'!E119</f>
        <v>58401000</v>
      </c>
      <c r="H101" s="91">
        <f>'[1]Plano GastosJera'!F119</f>
        <v>0</v>
      </c>
      <c r="I101" s="92">
        <f>'[1]Plano GastosJera'!G119</f>
        <v>58401000</v>
      </c>
      <c r="J101" s="90">
        <f>'[1]Plano GastosJera'!K119</f>
        <v>30000000</v>
      </c>
      <c r="K101" s="91">
        <f>'[1]Plano GastosJera'!L119</f>
        <v>30000000</v>
      </c>
      <c r="L101" s="93">
        <f t="shared" si="28"/>
        <v>51.368983407818355</v>
      </c>
      <c r="M101" s="94">
        <f>'[1]Plano GastosJera'!O119</f>
        <v>0</v>
      </c>
      <c r="N101" s="95">
        <f>'[1]Plano GastosJera'!P119</f>
        <v>0</v>
      </c>
      <c r="O101" s="96">
        <f t="shared" si="30"/>
        <v>0</v>
      </c>
    </row>
    <row r="102" spans="1:15" s="84" customFormat="1" x14ac:dyDescent="0.25">
      <c r="A102" s="72"/>
      <c r="B102" s="126" t="s">
        <v>213</v>
      </c>
      <c r="C102" s="127" t="s">
        <v>214</v>
      </c>
      <c r="D102" s="108">
        <f>+D103+D104+D105+D106+D107+D108+D109</f>
        <v>6086000</v>
      </c>
      <c r="E102" s="109">
        <f t="shared" ref="E102:N102" si="33">+E103+E104+E105+E106+E107+E108+E109</f>
        <v>0</v>
      </c>
      <c r="F102" s="109">
        <f t="shared" si="33"/>
        <v>0</v>
      </c>
      <c r="G102" s="109">
        <f t="shared" si="33"/>
        <v>6086000</v>
      </c>
      <c r="H102" s="109">
        <f t="shared" si="33"/>
        <v>0</v>
      </c>
      <c r="I102" s="110">
        <f t="shared" si="33"/>
        <v>6086000</v>
      </c>
      <c r="J102" s="108">
        <f t="shared" si="33"/>
        <v>0</v>
      </c>
      <c r="K102" s="109">
        <f t="shared" si="33"/>
        <v>6086000</v>
      </c>
      <c r="L102" s="111">
        <f t="shared" si="28"/>
        <v>100</v>
      </c>
      <c r="M102" s="112">
        <f t="shared" si="33"/>
        <v>0</v>
      </c>
      <c r="N102" s="113">
        <f t="shared" si="33"/>
        <v>3800000</v>
      </c>
      <c r="O102" s="114">
        <f t="shared" si="30"/>
        <v>62.438383174498846</v>
      </c>
    </row>
    <row r="103" spans="1:15" x14ac:dyDescent="0.25">
      <c r="A103" s="51"/>
      <c r="B103" s="104" t="s">
        <v>215</v>
      </c>
      <c r="C103" s="100" t="s">
        <v>216</v>
      </c>
      <c r="D103" s="90">
        <f>'[1]Plano GastosJera'!B121</f>
        <v>1400000</v>
      </c>
      <c r="E103" s="91">
        <f>'[1]Plano GastosJera'!C121</f>
        <v>0</v>
      </c>
      <c r="F103" s="91">
        <f>'[1]Plano GastosJera'!D121</f>
        <v>0</v>
      </c>
      <c r="G103" s="91">
        <f>'[1]Plano GastosJera'!E121</f>
        <v>1400000</v>
      </c>
      <c r="H103" s="91">
        <f>'[1]Plano GastosJera'!F121</f>
        <v>0</v>
      </c>
      <c r="I103" s="92">
        <f>'[1]Plano GastosJera'!G121</f>
        <v>1400000</v>
      </c>
      <c r="J103" s="90">
        <f>'[1]Plano GastosJera'!K121</f>
        <v>0</v>
      </c>
      <c r="K103" s="91">
        <f>'[1]Plano GastosJera'!L121</f>
        <v>1400000</v>
      </c>
      <c r="L103" s="93">
        <f t="shared" si="28"/>
        <v>100</v>
      </c>
      <c r="M103" s="94">
        <f>'[1]Plano GastosJera'!O121</f>
        <v>0</v>
      </c>
      <c r="N103" s="95">
        <f>'[1]Plano GastosJera'!P121</f>
        <v>1400000</v>
      </c>
      <c r="O103" s="96">
        <f t="shared" si="30"/>
        <v>100</v>
      </c>
    </row>
    <row r="104" spans="1:15" x14ac:dyDescent="0.25">
      <c r="A104" s="51"/>
      <c r="B104" s="104" t="s">
        <v>217</v>
      </c>
      <c r="C104" s="100" t="s">
        <v>218</v>
      </c>
      <c r="D104" s="90">
        <f>'[1]Plano GastosJera'!B123</f>
        <v>1400000</v>
      </c>
      <c r="E104" s="91">
        <f>'[1]Plano GastosJera'!C123</f>
        <v>0</v>
      </c>
      <c r="F104" s="91">
        <f>'[1]Plano GastosJera'!D123</f>
        <v>0</v>
      </c>
      <c r="G104" s="91">
        <f>'[1]Plano GastosJera'!E123</f>
        <v>1400000</v>
      </c>
      <c r="H104" s="91">
        <f>'[1]Plano GastosJera'!F123</f>
        <v>0</v>
      </c>
      <c r="I104" s="92">
        <f>'[1]Plano GastosJera'!G123</f>
        <v>1400000</v>
      </c>
      <c r="J104" s="90">
        <f>'[1]Plano GastosJera'!K123</f>
        <v>0</v>
      </c>
      <c r="K104" s="91">
        <f>'[1]Plano GastosJera'!L123</f>
        <v>1400000</v>
      </c>
      <c r="L104" s="93">
        <f t="shared" si="28"/>
        <v>100</v>
      </c>
      <c r="M104" s="94">
        <f>'[1]Plano GastosJera'!O123</f>
        <v>0</v>
      </c>
      <c r="N104" s="95">
        <f>'[1]Plano GastosJera'!P123</f>
        <v>1400000</v>
      </c>
      <c r="O104" s="96">
        <f t="shared" si="30"/>
        <v>100</v>
      </c>
    </row>
    <row r="105" spans="1:15" x14ac:dyDescent="0.25">
      <c r="A105" s="51"/>
      <c r="B105" s="104" t="s">
        <v>219</v>
      </c>
      <c r="C105" s="100" t="s">
        <v>220</v>
      </c>
      <c r="D105" s="90">
        <f>'[1]Plano GastosJera'!B125</f>
        <v>1000000</v>
      </c>
      <c r="E105" s="91">
        <f>'[1]Plano GastosJera'!C125</f>
        <v>0</v>
      </c>
      <c r="F105" s="91">
        <f>'[1]Plano GastosJera'!D125</f>
        <v>0</v>
      </c>
      <c r="G105" s="91">
        <f>'[1]Plano GastosJera'!E125</f>
        <v>1000000</v>
      </c>
      <c r="H105" s="91">
        <f>'[1]Plano GastosJera'!F125</f>
        <v>0</v>
      </c>
      <c r="I105" s="92">
        <f>'[1]Plano GastosJera'!G125</f>
        <v>1000000</v>
      </c>
      <c r="J105" s="90">
        <f>'[1]Plano GastosJera'!K125</f>
        <v>0</v>
      </c>
      <c r="K105" s="91">
        <f>'[1]Plano GastosJera'!L125</f>
        <v>1000000</v>
      </c>
      <c r="L105" s="93">
        <f t="shared" si="28"/>
        <v>100</v>
      </c>
      <c r="M105" s="94">
        <f>'[1]Plano GastosJera'!O125</f>
        <v>0</v>
      </c>
      <c r="N105" s="95">
        <f>'[1]Plano GastosJera'!P125</f>
        <v>1000000</v>
      </c>
      <c r="O105" s="96">
        <f t="shared" si="30"/>
        <v>100</v>
      </c>
    </row>
    <row r="106" spans="1:15" x14ac:dyDescent="0.25">
      <c r="A106" s="51"/>
      <c r="B106" s="104" t="s">
        <v>221</v>
      </c>
      <c r="C106" s="100" t="s">
        <v>222</v>
      </c>
      <c r="D106" s="90">
        <f>'[1]Plano GastosJera'!B127</f>
        <v>150000</v>
      </c>
      <c r="E106" s="91">
        <f>'[1]Plano GastosJera'!C127</f>
        <v>0</v>
      </c>
      <c r="F106" s="91">
        <f>'[1]Plano GastosJera'!D127</f>
        <v>0</v>
      </c>
      <c r="G106" s="91">
        <f>'[1]Plano GastosJera'!E127</f>
        <v>150000</v>
      </c>
      <c r="H106" s="91">
        <f>'[1]Plano GastosJera'!F127</f>
        <v>0</v>
      </c>
      <c r="I106" s="92">
        <f>'[1]Plano GastosJera'!G127</f>
        <v>150000</v>
      </c>
      <c r="J106" s="90">
        <f>'[1]Plano GastosJera'!K127</f>
        <v>0</v>
      </c>
      <c r="K106" s="91">
        <f>'[1]Plano GastosJera'!L127</f>
        <v>150000</v>
      </c>
      <c r="L106" s="93">
        <f t="shared" si="28"/>
        <v>100</v>
      </c>
      <c r="M106" s="94">
        <f>'[1]Plano GastosJera'!O127</f>
        <v>0</v>
      </c>
      <c r="N106" s="95">
        <f>'[1]Plano GastosJera'!P127</f>
        <v>0</v>
      </c>
      <c r="O106" s="96">
        <f t="shared" si="30"/>
        <v>0</v>
      </c>
    </row>
    <row r="107" spans="1:15" x14ac:dyDescent="0.25">
      <c r="A107" s="51"/>
      <c r="B107" s="104" t="s">
        <v>223</v>
      </c>
      <c r="C107" s="100" t="s">
        <v>224</v>
      </c>
      <c r="D107" s="90">
        <f>'[1]Plano GastosJera'!B129</f>
        <v>1800000</v>
      </c>
      <c r="E107" s="91">
        <f>'[1]Plano GastosJera'!C129</f>
        <v>0</v>
      </c>
      <c r="F107" s="91">
        <f>'[1]Plano GastosJera'!D129</f>
        <v>0</v>
      </c>
      <c r="G107" s="91">
        <f>'[1]Plano GastosJera'!E129</f>
        <v>1800000</v>
      </c>
      <c r="H107" s="91">
        <f>'[1]Plano GastosJera'!F129</f>
        <v>0</v>
      </c>
      <c r="I107" s="92">
        <f>'[1]Plano GastosJera'!G129</f>
        <v>1800000</v>
      </c>
      <c r="J107" s="90">
        <f>'[1]Plano GastosJera'!K129</f>
        <v>0</v>
      </c>
      <c r="K107" s="91">
        <f>'[1]Plano GastosJera'!L129</f>
        <v>1800000</v>
      </c>
      <c r="L107" s="93">
        <f t="shared" si="28"/>
        <v>100</v>
      </c>
      <c r="M107" s="94">
        <f>'[1]Plano GastosJera'!O129</f>
        <v>0</v>
      </c>
      <c r="N107" s="95">
        <f>'[1]Plano GastosJera'!P129</f>
        <v>0</v>
      </c>
      <c r="O107" s="96">
        <f t="shared" si="30"/>
        <v>0</v>
      </c>
    </row>
    <row r="108" spans="1:15" x14ac:dyDescent="0.25">
      <c r="A108" s="51"/>
      <c r="B108" s="104" t="s">
        <v>225</v>
      </c>
      <c r="C108" s="100" t="s">
        <v>226</v>
      </c>
      <c r="D108" s="90">
        <f>'[1]Plano GastosJera'!B131</f>
        <v>252000</v>
      </c>
      <c r="E108" s="91">
        <f>'[1]Plano GastosJera'!C131</f>
        <v>0</v>
      </c>
      <c r="F108" s="91">
        <f>'[1]Plano GastosJera'!D131</f>
        <v>0</v>
      </c>
      <c r="G108" s="91">
        <f>'[1]Plano GastosJera'!E131</f>
        <v>252000</v>
      </c>
      <c r="H108" s="91">
        <f>'[1]Plano GastosJera'!F131</f>
        <v>0</v>
      </c>
      <c r="I108" s="92">
        <f>'[1]Plano GastosJera'!G131</f>
        <v>252000</v>
      </c>
      <c r="J108" s="90">
        <f>'[1]Plano GastosJera'!K131</f>
        <v>0</v>
      </c>
      <c r="K108" s="91">
        <f>'[1]Plano GastosJera'!L131</f>
        <v>252000</v>
      </c>
      <c r="L108" s="93">
        <f t="shared" si="28"/>
        <v>100</v>
      </c>
      <c r="M108" s="94">
        <f>'[1]Plano GastosJera'!O131</f>
        <v>0</v>
      </c>
      <c r="N108" s="95">
        <f>'[1]Plano GastosJera'!P131</f>
        <v>0</v>
      </c>
      <c r="O108" s="96">
        <f t="shared" si="30"/>
        <v>0</v>
      </c>
    </row>
    <row r="109" spans="1:15" x14ac:dyDescent="0.25">
      <c r="A109" s="51"/>
      <c r="B109" s="104" t="s">
        <v>227</v>
      </c>
      <c r="C109" s="100" t="s">
        <v>228</v>
      </c>
      <c r="D109" s="90">
        <f>'[1]Plano GastosJera'!B133</f>
        <v>84000</v>
      </c>
      <c r="E109" s="91">
        <f>'[1]Plano GastosJera'!C133</f>
        <v>0</v>
      </c>
      <c r="F109" s="91">
        <f>'[1]Plano GastosJera'!D133</f>
        <v>0</v>
      </c>
      <c r="G109" s="91">
        <f>'[1]Plano GastosJera'!E133</f>
        <v>84000</v>
      </c>
      <c r="H109" s="91">
        <f>'[1]Plano GastosJera'!F133</f>
        <v>0</v>
      </c>
      <c r="I109" s="92">
        <f>'[1]Plano GastosJera'!G133</f>
        <v>84000</v>
      </c>
      <c r="J109" s="90">
        <f>'[1]Plano GastosJera'!K133</f>
        <v>0</v>
      </c>
      <c r="K109" s="91">
        <f>'[1]Plano GastosJera'!L133</f>
        <v>84000</v>
      </c>
      <c r="L109" s="93">
        <f t="shared" si="28"/>
        <v>100</v>
      </c>
      <c r="M109" s="94">
        <f>'[1]Plano GastosJera'!O133</f>
        <v>0</v>
      </c>
      <c r="N109" s="95">
        <f>'[1]Plano GastosJera'!P133</f>
        <v>0</v>
      </c>
      <c r="O109" s="96">
        <f t="shared" si="30"/>
        <v>0</v>
      </c>
    </row>
    <row r="110" spans="1:15" s="84" customFormat="1" x14ac:dyDescent="0.25">
      <c r="A110" s="72"/>
      <c r="B110" s="126" t="s">
        <v>229</v>
      </c>
      <c r="C110" s="127" t="s">
        <v>230</v>
      </c>
      <c r="D110" s="108">
        <f>+D111+D112+D113+D114+D115+D116+D117+D118+D119</f>
        <v>4662000</v>
      </c>
      <c r="E110" s="109">
        <f t="shared" ref="E110:N110" si="34">+E111+E112+E113+E114+E115+E116+E117+E118+E119</f>
        <v>0</v>
      </c>
      <c r="F110" s="109">
        <f t="shared" si="34"/>
        <v>0</v>
      </c>
      <c r="G110" s="109">
        <f t="shared" si="34"/>
        <v>4662000</v>
      </c>
      <c r="H110" s="109">
        <f t="shared" si="34"/>
        <v>0</v>
      </c>
      <c r="I110" s="110">
        <f t="shared" si="34"/>
        <v>4662000</v>
      </c>
      <c r="J110" s="108">
        <f t="shared" si="34"/>
        <v>0</v>
      </c>
      <c r="K110" s="109">
        <f t="shared" si="34"/>
        <v>1645000</v>
      </c>
      <c r="L110" s="111">
        <f t="shared" si="28"/>
        <v>35.285285285285283</v>
      </c>
      <c r="M110" s="112">
        <f t="shared" si="34"/>
        <v>0</v>
      </c>
      <c r="N110" s="113">
        <f t="shared" si="34"/>
        <v>0</v>
      </c>
      <c r="O110" s="114">
        <f t="shared" si="30"/>
        <v>0</v>
      </c>
    </row>
    <row r="111" spans="1:15" x14ac:dyDescent="0.25">
      <c r="A111" s="51"/>
      <c r="B111" s="104" t="s">
        <v>231</v>
      </c>
      <c r="C111" s="100" t="s">
        <v>232</v>
      </c>
      <c r="D111" s="90">
        <f>'[1]Plano GastosJera'!B135</f>
        <v>173000</v>
      </c>
      <c r="E111" s="91">
        <f>'[1]Plano GastosJera'!C135</f>
        <v>0</v>
      </c>
      <c r="F111" s="91">
        <f>'[1]Plano GastosJera'!D135</f>
        <v>0</v>
      </c>
      <c r="G111" s="91">
        <f>'[1]Plano GastosJera'!E135</f>
        <v>173000</v>
      </c>
      <c r="H111" s="91">
        <f>'[1]Plano GastosJera'!F135</f>
        <v>0</v>
      </c>
      <c r="I111" s="92">
        <f>'[1]Plano GastosJera'!G135</f>
        <v>173000</v>
      </c>
      <c r="J111" s="90">
        <f>'[1]Plano GastosJera'!K135</f>
        <v>0</v>
      </c>
      <c r="K111" s="91">
        <f>'[1]Plano GastosJera'!L135</f>
        <v>0</v>
      </c>
      <c r="L111" s="93">
        <f t="shared" si="28"/>
        <v>0</v>
      </c>
      <c r="M111" s="94">
        <f>'[1]Plano GastosJera'!O135</f>
        <v>0</v>
      </c>
      <c r="N111" s="95">
        <f>'[1]Plano GastosJera'!P135</f>
        <v>0</v>
      </c>
      <c r="O111" s="96">
        <f t="shared" si="30"/>
        <v>0</v>
      </c>
    </row>
    <row r="112" spans="1:15" x14ac:dyDescent="0.25">
      <c r="A112" s="51"/>
      <c r="B112" s="104" t="s">
        <v>233</v>
      </c>
      <c r="C112" s="100" t="s">
        <v>234</v>
      </c>
      <c r="D112" s="90">
        <f>'[1]Plano GastosJera'!B137</f>
        <v>126000</v>
      </c>
      <c r="E112" s="91">
        <f>'[1]Plano GastosJera'!C137</f>
        <v>0</v>
      </c>
      <c r="F112" s="91">
        <f>'[1]Plano GastosJera'!D137</f>
        <v>0</v>
      </c>
      <c r="G112" s="91">
        <f>'[1]Plano GastosJera'!E137</f>
        <v>126000</v>
      </c>
      <c r="H112" s="91">
        <f>'[1]Plano GastosJera'!F137</f>
        <v>0</v>
      </c>
      <c r="I112" s="92">
        <f>'[1]Plano GastosJera'!G137</f>
        <v>126000</v>
      </c>
      <c r="J112" s="90">
        <f>'[1]Plano GastosJera'!K137</f>
        <v>0</v>
      </c>
      <c r="K112" s="91">
        <f>'[1]Plano GastosJera'!L137</f>
        <v>0</v>
      </c>
      <c r="L112" s="93">
        <f t="shared" si="28"/>
        <v>0</v>
      </c>
      <c r="M112" s="94">
        <f>'[1]Plano GastosJera'!O137</f>
        <v>0</v>
      </c>
      <c r="N112" s="95">
        <f>'[1]Plano GastosJera'!P137</f>
        <v>0</v>
      </c>
      <c r="O112" s="96">
        <f t="shared" si="30"/>
        <v>0</v>
      </c>
    </row>
    <row r="113" spans="1:15" x14ac:dyDescent="0.25">
      <c r="A113" s="51"/>
      <c r="B113" s="104" t="s">
        <v>235</v>
      </c>
      <c r="C113" s="100" t="s">
        <v>236</v>
      </c>
      <c r="D113" s="90">
        <f>'[1]Plano GastosJera'!B139</f>
        <v>750000</v>
      </c>
      <c r="E113" s="91">
        <f>'[1]Plano GastosJera'!C139</f>
        <v>0</v>
      </c>
      <c r="F113" s="91">
        <f>'[1]Plano GastosJera'!D139</f>
        <v>0</v>
      </c>
      <c r="G113" s="91">
        <f>'[1]Plano GastosJera'!E139</f>
        <v>750000</v>
      </c>
      <c r="H113" s="91">
        <f>'[1]Plano GastosJera'!F139</f>
        <v>0</v>
      </c>
      <c r="I113" s="92">
        <f>'[1]Plano GastosJera'!G139</f>
        <v>750000</v>
      </c>
      <c r="J113" s="90">
        <f>'[1]Plano GastosJera'!K139</f>
        <v>0</v>
      </c>
      <c r="K113" s="91">
        <f>'[1]Plano GastosJera'!L139</f>
        <v>750000</v>
      </c>
      <c r="L113" s="93">
        <f t="shared" si="28"/>
        <v>100</v>
      </c>
      <c r="M113" s="94">
        <f>'[1]Plano GastosJera'!O139</f>
        <v>0</v>
      </c>
      <c r="N113" s="95">
        <f>'[1]Plano GastosJera'!P139</f>
        <v>0</v>
      </c>
      <c r="O113" s="96">
        <f t="shared" si="30"/>
        <v>0</v>
      </c>
    </row>
    <row r="114" spans="1:15" x14ac:dyDescent="0.25">
      <c r="A114" s="51"/>
      <c r="B114" s="104" t="s">
        <v>237</v>
      </c>
      <c r="C114" s="100" t="s">
        <v>238</v>
      </c>
      <c r="D114" s="90">
        <f>'[1]Plano GastosJera'!B141</f>
        <v>350000</v>
      </c>
      <c r="E114" s="91">
        <f>'[1]Plano GastosJera'!C141</f>
        <v>0</v>
      </c>
      <c r="F114" s="91">
        <f>'[1]Plano GastosJera'!D141</f>
        <v>0</v>
      </c>
      <c r="G114" s="91">
        <f>'[1]Plano GastosJera'!E141</f>
        <v>350000</v>
      </c>
      <c r="H114" s="91">
        <f>'[1]Plano GastosJera'!F141</f>
        <v>0</v>
      </c>
      <c r="I114" s="92">
        <f>'[1]Plano GastosJera'!G141</f>
        <v>350000</v>
      </c>
      <c r="J114" s="90">
        <f>'[1]Plano GastosJera'!K141</f>
        <v>0</v>
      </c>
      <c r="K114" s="91">
        <f>'[1]Plano GastosJera'!L141</f>
        <v>350000</v>
      </c>
      <c r="L114" s="93">
        <f t="shared" si="28"/>
        <v>100</v>
      </c>
      <c r="M114" s="94">
        <f>'[1]Plano GastosJera'!O141</f>
        <v>0</v>
      </c>
      <c r="N114" s="95">
        <f>'[1]Plano GastosJera'!P141</f>
        <v>0</v>
      </c>
      <c r="O114" s="96">
        <f t="shared" si="30"/>
        <v>0</v>
      </c>
    </row>
    <row r="115" spans="1:15" x14ac:dyDescent="0.25">
      <c r="A115" s="51"/>
      <c r="B115" s="104" t="s">
        <v>239</v>
      </c>
      <c r="C115" s="100" t="s">
        <v>240</v>
      </c>
      <c r="D115" s="90">
        <f>'[1]Plano GastosJera'!B143</f>
        <v>1300000</v>
      </c>
      <c r="E115" s="91">
        <f>'[1]Plano GastosJera'!C143</f>
        <v>0</v>
      </c>
      <c r="F115" s="91">
        <f>'[1]Plano GastosJera'!D143</f>
        <v>0</v>
      </c>
      <c r="G115" s="91">
        <f>'[1]Plano GastosJera'!E143</f>
        <v>1300000</v>
      </c>
      <c r="H115" s="91">
        <f>'[1]Plano GastosJera'!F143</f>
        <v>0</v>
      </c>
      <c r="I115" s="92">
        <f>'[1]Plano GastosJera'!G143</f>
        <v>1300000</v>
      </c>
      <c r="J115" s="90">
        <f>'[1]Plano GastosJera'!K143</f>
        <v>0</v>
      </c>
      <c r="K115" s="91">
        <f>'[1]Plano GastosJera'!L143</f>
        <v>0</v>
      </c>
      <c r="L115" s="93">
        <f t="shared" si="28"/>
        <v>0</v>
      </c>
      <c r="M115" s="94">
        <f>'[1]Plano GastosJera'!O143</f>
        <v>0</v>
      </c>
      <c r="N115" s="95">
        <f>'[1]Plano GastosJera'!P143</f>
        <v>0</v>
      </c>
      <c r="O115" s="96">
        <f t="shared" si="30"/>
        <v>0</v>
      </c>
    </row>
    <row r="116" spans="1:15" x14ac:dyDescent="0.25">
      <c r="A116" s="51"/>
      <c r="B116" s="104" t="s">
        <v>241</v>
      </c>
      <c r="C116" s="100" t="s">
        <v>242</v>
      </c>
      <c r="D116" s="90">
        <f>'[1]Plano GastosJera'!B145</f>
        <v>1068000</v>
      </c>
      <c r="E116" s="91">
        <f>'[1]Plano GastosJera'!C145</f>
        <v>0</v>
      </c>
      <c r="F116" s="91">
        <f>'[1]Plano GastosJera'!D145</f>
        <v>0</v>
      </c>
      <c r="G116" s="91">
        <f>'[1]Plano GastosJera'!E145</f>
        <v>1068000</v>
      </c>
      <c r="H116" s="91">
        <f>'[1]Plano GastosJera'!F145</f>
        <v>0</v>
      </c>
      <c r="I116" s="92">
        <f>'[1]Plano GastosJera'!G145</f>
        <v>1068000</v>
      </c>
      <c r="J116" s="90">
        <f>'[1]Plano GastosJera'!K145</f>
        <v>0</v>
      </c>
      <c r="K116" s="91">
        <f>'[1]Plano GastosJera'!L145</f>
        <v>0</v>
      </c>
      <c r="L116" s="93">
        <f t="shared" si="28"/>
        <v>0</v>
      </c>
      <c r="M116" s="94">
        <f>'[1]Plano GastosJera'!O145</f>
        <v>0</v>
      </c>
      <c r="N116" s="95">
        <f>'[1]Plano GastosJera'!P145</f>
        <v>0</v>
      </c>
      <c r="O116" s="96">
        <f t="shared" si="30"/>
        <v>0</v>
      </c>
    </row>
    <row r="117" spans="1:15" x14ac:dyDescent="0.25">
      <c r="A117" s="51"/>
      <c r="B117" s="104" t="s">
        <v>243</v>
      </c>
      <c r="C117" s="100" t="s">
        <v>244</v>
      </c>
      <c r="D117" s="90">
        <f>'[1]Plano GastosJera'!B147</f>
        <v>280000</v>
      </c>
      <c r="E117" s="91">
        <f>'[1]Plano GastosJera'!C147</f>
        <v>0</v>
      </c>
      <c r="F117" s="91">
        <f>'[1]Plano GastosJera'!D147</f>
        <v>0</v>
      </c>
      <c r="G117" s="91">
        <f>'[1]Plano GastosJera'!E147</f>
        <v>280000</v>
      </c>
      <c r="H117" s="91">
        <f>'[1]Plano GastosJera'!F147</f>
        <v>0</v>
      </c>
      <c r="I117" s="92">
        <f>'[1]Plano GastosJera'!G147</f>
        <v>280000</v>
      </c>
      <c r="J117" s="90">
        <f>'[1]Plano GastosJera'!K147</f>
        <v>0</v>
      </c>
      <c r="K117" s="91">
        <f>'[1]Plano GastosJera'!L147</f>
        <v>280000</v>
      </c>
      <c r="L117" s="93">
        <f t="shared" si="28"/>
        <v>100</v>
      </c>
      <c r="M117" s="94">
        <f>'[1]Plano GastosJera'!O147</f>
        <v>0</v>
      </c>
      <c r="N117" s="95">
        <f>'[1]Plano GastosJera'!P147</f>
        <v>0</v>
      </c>
      <c r="O117" s="96">
        <f t="shared" si="30"/>
        <v>0</v>
      </c>
    </row>
    <row r="118" spans="1:15" x14ac:dyDescent="0.25">
      <c r="A118" s="51"/>
      <c r="B118" s="104" t="s">
        <v>245</v>
      </c>
      <c r="C118" s="100" t="s">
        <v>246</v>
      </c>
      <c r="D118" s="90">
        <f>'[1]Plano GastosJera'!B149</f>
        <v>265000</v>
      </c>
      <c r="E118" s="91">
        <f>'[1]Plano GastosJera'!C149</f>
        <v>0</v>
      </c>
      <c r="F118" s="91">
        <f>'[1]Plano GastosJera'!D149</f>
        <v>0</v>
      </c>
      <c r="G118" s="91">
        <f>'[1]Plano GastosJera'!E149</f>
        <v>265000</v>
      </c>
      <c r="H118" s="91">
        <f>'[1]Plano GastosJera'!F149</f>
        <v>0</v>
      </c>
      <c r="I118" s="92">
        <f>'[1]Plano GastosJera'!G149</f>
        <v>265000</v>
      </c>
      <c r="J118" s="90">
        <f>'[1]Plano GastosJera'!K149</f>
        <v>0</v>
      </c>
      <c r="K118" s="91">
        <f>'[1]Plano GastosJera'!L149</f>
        <v>265000</v>
      </c>
      <c r="L118" s="93">
        <f t="shared" si="28"/>
        <v>100</v>
      </c>
      <c r="M118" s="94">
        <f>'[1]Plano GastosJera'!O149</f>
        <v>0</v>
      </c>
      <c r="N118" s="95">
        <f>'[1]Plano GastosJera'!P149</f>
        <v>0</v>
      </c>
      <c r="O118" s="96">
        <f t="shared" si="30"/>
        <v>0</v>
      </c>
    </row>
    <row r="119" spans="1:15" x14ac:dyDescent="0.25">
      <c r="A119" s="51"/>
      <c r="B119" s="104" t="s">
        <v>247</v>
      </c>
      <c r="C119" s="100" t="s">
        <v>248</v>
      </c>
      <c r="D119" s="90">
        <f>'[1]Plano GastosJera'!B151</f>
        <v>350000</v>
      </c>
      <c r="E119" s="91">
        <f>'[1]Plano GastosJera'!C151</f>
        <v>0</v>
      </c>
      <c r="F119" s="91">
        <f>'[1]Plano GastosJera'!D151</f>
        <v>0</v>
      </c>
      <c r="G119" s="91">
        <f>'[1]Plano GastosJera'!E151</f>
        <v>350000</v>
      </c>
      <c r="H119" s="91">
        <f>'[1]Plano GastosJera'!F151</f>
        <v>0</v>
      </c>
      <c r="I119" s="92">
        <f>'[1]Plano GastosJera'!G151</f>
        <v>350000</v>
      </c>
      <c r="J119" s="90">
        <f>'[1]Plano GastosJera'!K151</f>
        <v>0</v>
      </c>
      <c r="K119" s="91">
        <f>'[1]Plano GastosJera'!L151</f>
        <v>0</v>
      </c>
      <c r="L119" s="93">
        <f t="shared" si="28"/>
        <v>0</v>
      </c>
      <c r="M119" s="94">
        <f>'[1]Plano GastosJera'!O151</f>
        <v>0</v>
      </c>
      <c r="N119" s="95">
        <f>'[1]Plano GastosJera'!P151</f>
        <v>0</v>
      </c>
      <c r="O119" s="96">
        <f t="shared" si="30"/>
        <v>0</v>
      </c>
    </row>
    <row r="120" spans="1:15" s="84" customFormat="1" x14ac:dyDescent="0.25">
      <c r="A120" s="72"/>
      <c r="B120" s="126" t="s">
        <v>249</v>
      </c>
      <c r="C120" s="127" t="s">
        <v>250</v>
      </c>
      <c r="D120" s="108">
        <f>+D121+D122+D123+D124+D125+D126</f>
        <v>1384000</v>
      </c>
      <c r="E120" s="109">
        <f t="shared" ref="E120:N120" si="35">+E121+E122+E123+E124+E125+E126</f>
        <v>0</v>
      </c>
      <c r="F120" s="109">
        <f t="shared" si="35"/>
        <v>0</v>
      </c>
      <c r="G120" s="109">
        <f t="shared" si="35"/>
        <v>1384000</v>
      </c>
      <c r="H120" s="109">
        <f t="shared" si="35"/>
        <v>0</v>
      </c>
      <c r="I120" s="110">
        <f t="shared" si="35"/>
        <v>1384000</v>
      </c>
      <c r="J120" s="108">
        <f t="shared" si="35"/>
        <v>0</v>
      </c>
      <c r="K120" s="109">
        <f t="shared" si="35"/>
        <v>0</v>
      </c>
      <c r="L120" s="111">
        <f t="shared" si="28"/>
        <v>0</v>
      </c>
      <c r="M120" s="112">
        <f t="shared" si="35"/>
        <v>0</v>
      </c>
      <c r="N120" s="113">
        <f t="shared" si="35"/>
        <v>0</v>
      </c>
      <c r="O120" s="114">
        <f t="shared" si="30"/>
        <v>0</v>
      </c>
    </row>
    <row r="121" spans="1:15" x14ac:dyDescent="0.25">
      <c r="A121" s="51"/>
      <c r="B121" s="104" t="s">
        <v>251</v>
      </c>
      <c r="C121" s="100" t="s">
        <v>252</v>
      </c>
      <c r="D121" s="90">
        <f>'[1]Plano GastosJera'!B153</f>
        <v>81000</v>
      </c>
      <c r="E121" s="91">
        <f>'[1]Plano GastosJera'!C153</f>
        <v>0</v>
      </c>
      <c r="F121" s="91">
        <f>'[1]Plano GastosJera'!D153</f>
        <v>0</v>
      </c>
      <c r="G121" s="91">
        <f>'[1]Plano GastosJera'!E153</f>
        <v>81000</v>
      </c>
      <c r="H121" s="91">
        <f>'[1]Plano GastosJera'!F153</f>
        <v>0</v>
      </c>
      <c r="I121" s="92">
        <f>'[1]Plano GastosJera'!G153</f>
        <v>81000</v>
      </c>
      <c r="J121" s="90">
        <f>'[1]Plano GastosJera'!K153</f>
        <v>0</v>
      </c>
      <c r="K121" s="91">
        <f>'[1]Plano GastosJera'!L153</f>
        <v>0</v>
      </c>
      <c r="L121" s="93">
        <f t="shared" si="28"/>
        <v>0</v>
      </c>
      <c r="M121" s="94">
        <f>'[1]Plano GastosJera'!O153</f>
        <v>0</v>
      </c>
      <c r="N121" s="95">
        <f>'[1]Plano GastosJera'!P153</f>
        <v>0</v>
      </c>
      <c r="O121" s="96">
        <f t="shared" si="30"/>
        <v>0</v>
      </c>
    </row>
    <row r="122" spans="1:15" x14ac:dyDescent="0.25">
      <c r="A122" s="51"/>
      <c r="B122" s="104" t="s">
        <v>253</v>
      </c>
      <c r="C122" s="100" t="s">
        <v>254</v>
      </c>
      <c r="D122" s="90">
        <f>'[1]Plano GastosJera'!B155</f>
        <v>340000</v>
      </c>
      <c r="E122" s="91">
        <f>'[1]Plano GastosJera'!C155</f>
        <v>0</v>
      </c>
      <c r="F122" s="91">
        <f>'[1]Plano GastosJera'!D155</f>
        <v>0</v>
      </c>
      <c r="G122" s="91">
        <f>'[1]Plano GastosJera'!E155</f>
        <v>340000</v>
      </c>
      <c r="H122" s="91">
        <f>'[1]Plano GastosJera'!F155</f>
        <v>0</v>
      </c>
      <c r="I122" s="92">
        <f>'[1]Plano GastosJera'!G155</f>
        <v>340000</v>
      </c>
      <c r="J122" s="90">
        <f>'[1]Plano GastosJera'!K155</f>
        <v>0</v>
      </c>
      <c r="K122" s="91">
        <f>'[1]Plano GastosJera'!L155</f>
        <v>0</v>
      </c>
      <c r="L122" s="93">
        <f t="shared" si="28"/>
        <v>0</v>
      </c>
      <c r="M122" s="94">
        <f>'[1]Plano GastosJera'!O155</f>
        <v>0</v>
      </c>
      <c r="N122" s="95">
        <f>'[1]Plano GastosJera'!P155</f>
        <v>0</v>
      </c>
      <c r="O122" s="96">
        <f t="shared" si="30"/>
        <v>0</v>
      </c>
    </row>
    <row r="123" spans="1:15" x14ac:dyDescent="0.25">
      <c r="A123" s="51"/>
      <c r="B123" s="104" t="s">
        <v>255</v>
      </c>
      <c r="C123" s="100" t="s">
        <v>256</v>
      </c>
      <c r="D123" s="90">
        <f>'[1]Plano GastosJera'!B157</f>
        <v>138000</v>
      </c>
      <c r="E123" s="91">
        <f>'[1]Plano GastosJera'!C157</f>
        <v>0</v>
      </c>
      <c r="F123" s="91">
        <f>'[1]Plano GastosJera'!D157</f>
        <v>0</v>
      </c>
      <c r="G123" s="91">
        <f>'[1]Plano GastosJera'!E157</f>
        <v>138000</v>
      </c>
      <c r="H123" s="91">
        <f>'[1]Plano GastosJera'!F157</f>
        <v>0</v>
      </c>
      <c r="I123" s="92">
        <f>'[1]Plano GastosJera'!G157</f>
        <v>138000</v>
      </c>
      <c r="J123" s="90">
        <f>'[1]Plano GastosJera'!K157</f>
        <v>0</v>
      </c>
      <c r="K123" s="91">
        <f>'[1]Plano GastosJera'!L157</f>
        <v>0</v>
      </c>
      <c r="L123" s="93">
        <f t="shared" si="28"/>
        <v>0</v>
      </c>
      <c r="M123" s="94">
        <f>'[1]Plano GastosJera'!O157</f>
        <v>0</v>
      </c>
      <c r="N123" s="95">
        <f>'[1]Plano GastosJera'!P157</f>
        <v>0</v>
      </c>
      <c r="O123" s="96">
        <f t="shared" si="30"/>
        <v>0</v>
      </c>
    </row>
    <row r="124" spans="1:15" x14ac:dyDescent="0.25">
      <c r="A124" s="51"/>
      <c r="B124" s="104" t="s">
        <v>257</v>
      </c>
      <c r="C124" s="100" t="s">
        <v>258</v>
      </c>
      <c r="D124" s="90">
        <f>'[1]Plano GastosJera'!B159</f>
        <v>300000</v>
      </c>
      <c r="E124" s="91">
        <f>'[1]Plano GastosJera'!C159</f>
        <v>0</v>
      </c>
      <c r="F124" s="91">
        <f>'[1]Plano GastosJera'!D159</f>
        <v>0</v>
      </c>
      <c r="G124" s="91">
        <f>'[1]Plano GastosJera'!E159</f>
        <v>300000</v>
      </c>
      <c r="H124" s="91">
        <f>'[1]Plano GastosJera'!F159</f>
        <v>0</v>
      </c>
      <c r="I124" s="92">
        <f>'[1]Plano GastosJera'!G159</f>
        <v>300000</v>
      </c>
      <c r="J124" s="90">
        <f>'[1]Plano GastosJera'!K159</f>
        <v>0</v>
      </c>
      <c r="K124" s="91">
        <f>'[1]Plano GastosJera'!L159</f>
        <v>0</v>
      </c>
      <c r="L124" s="93">
        <f t="shared" si="28"/>
        <v>0</v>
      </c>
      <c r="M124" s="94">
        <f>'[1]Plano GastosJera'!O159</f>
        <v>0</v>
      </c>
      <c r="N124" s="95">
        <f>'[1]Plano GastosJera'!P159</f>
        <v>0</v>
      </c>
      <c r="O124" s="96">
        <f t="shared" si="30"/>
        <v>0</v>
      </c>
    </row>
    <row r="125" spans="1:15" x14ac:dyDescent="0.25">
      <c r="A125" s="51"/>
      <c r="B125" s="104" t="s">
        <v>259</v>
      </c>
      <c r="C125" s="100" t="s">
        <v>260</v>
      </c>
      <c r="D125" s="90">
        <f>'[1]Plano GastosJera'!B161</f>
        <v>25000</v>
      </c>
      <c r="E125" s="91">
        <f>'[1]Plano GastosJera'!C161</f>
        <v>0</v>
      </c>
      <c r="F125" s="91">
        <f>'[1]Plano GastosJera'!D161</f>
        <v>0</v>
      </c>
      <c r="G125" s="91">
        <f>'[1]Plano GastosJera'!E161</f>
        <v>25000</v>
      </c>
      <c r="H125" s="91">
        <f>'[1]Plano GastosJera'!F161</f>
        <v>0</v>
      </c>
      <c r="I125" s="92">
        <f>'[1]Plano GastosJera'!G161</f>
        <v>25000</v>
      </c>
      <c r="J125" s="90">
        <f>'[1]Plano GastosJera'!K161</f>
        <v>0</v>
      </c>
      <c r="K125" s="91">
        <f>'[1]Plano GastosJera'!L161</f>
        <v>0</v>
      </c>
      <c r="L125" s="93">
        <f t="shared" si="28"/>
        <v>0</v>
      </c>
      <c r="M125" s="94">
        <f>'[1]Plano GastosJera'!O161</f>
        <v>0</v>
      </c>
      <c r="N125" s="95">
        <f>'[1]Plano GastosJera'!P161</f>
        <v>0</v>
      </c>
      <c r="O125" s="96">
        <f t="shared" si="30"/>
        <v>0</v>
      </c>
    </row>
    <row r="126" spans="1:15" x14ac:dyDescent="0.25">
      <c r="A126" s="51"/>
      <c r="B126" s="104" t="s">
        <v>261</v>
      </c>
      <c r="C126" s="100" t="s">
        <v>262</v>
      </c>
      <c r="D126" s="90">
        <f>'[1]Plano GastosJera'!B163</f>
        <v>500000</v>
      </c>
      <c r="E126" s="91">
        <f>'[1]Plano GastosJera'!C163</f>
        <v>0</v>
      </c>
      <c r="F126" s="91">
        <f>'[1]Plano GastosJera'!D163</f>
        <v>0</v>
      </c>
      <c r="G126" s="91">
        <f>'[1]Plano GastosJera'!E163</f>
        <v>500000</v>
      </c>
      <c r="H126" s="91">
        <f>'[1]Plano GastosJera'!F163</f>
        <v>0</v>
      </c>
      <c r="I126" s="92">
        <f>'[1]Plano GastosJera'!G163</f>
        <v>500000</v>
      </c>
      <c r="J126" s="90">
        <f>'[1]Plano GastosJera'!K163</f>
        <v>0</v>
      </c>
      <c r="K126" s="91">
        <f>'[1]Plano GastosJera'!L163</f>
        <v>0</v>
      </c>
      <c r="L126" s="93">
        <f t="shared" si="28"/>
        <v>0</v>
      </c>
      <c r="M126" s="94">
        <f>'[1]Plano GastosJera'!O163</f>
        <v>0</v>
      </c>
      <c r="N126" s="95">
        <f>'[1]Plano GastosJera'!P163</f>
        <v>0</v>
      </c>
      <c r="O126" s="96">
        <f t="shared" si="30"/>
        <v>0</v>
      </c>
    </row>
    <row r="127" spans="1:15" s="84" customFormat="1" x14ac:dyDescent="0.25">
      <c r="A127" s="72"/>
      <c r="B127" s="87" t="s">
        <v>263</v>
      </c>
      <c r="C127" s="102" t="s">
        <v>264</v>
      </c>
      <c r="D127" s="75">
        <f>+D128</f>
        <v>10182000</v>
      </c>
      <c r="E127" s="76">
        <f t="shared" ref="E127:N127" si="36">+E128</f>
        <v>0</v>
      </c>
      <c r="F127" s="76">
        <f t="shared" si="36"/>
        <v>0</v>
      </c>
      <c r="G127" s="76">
        <f t="shared" si="36"/>
        <v>10182000</v>
      </c>
      <c r="H127" s="76">
        <f t="shared" si="36"/>
        <v>0</v>
      </c>
      <c r="I127" s="77">
        <f t="shared" si="36"/>
        <v>10182000</v>
      </c>
      <c r="J127" s="75">
        <f t="shared" si="36"/>
        <v>0</v>
      </c>
      <c r="K127" s="76">
        <f t="shared" si="36"/>
        <v>10014000</v>
      </c>
      <c r="L127" s="78">
        <f t="shared" si="28"/>
        <v>98.350029463759583</v>
      </c>
      <c r="M127" s="79">
        <f t="shared" si="36"/>
        <v>1808662</v>
      </c>
      <c r="N127" s="80">
        <f t="shared" si="36"/>
        <v>7382000</v>
      </c>
      <c r="O127" s="81">
        <f t="shared" si="30"/>
        <v>72.500491062659606</v>
      </c>
    </row>
    <row r="128" spans="1:15" s="84" customFormat="1" x14ac:dyDescent="0.25">
      <c r="A128" s="72"/>
      <c r="B128" s="126" t="s">
        <v>265</v>
      </c>
      <c r="C128" s="127" t="s">
        <v>266</v>
      </c>
      <c r="D128" s="108">
        <f>SUM(D129:D147)</f>
        <v>10182000</v>
      </c>
      <c r="E128" s="109">
        <f t="shared" ref="E128:N128" si="37">SUM(E129:E147)</f>
        <v>0</v>
      </c>
      <c r="F128" s="109">
        <f t="shared" si="37"/>
        <v>0</v>
      </c>
      <c r="G128" s="109">
        <f t="shared" si="37"/>
        <v>10182000</v>
      </c>
      <c r="H128" s="109">
        <f t="shared" si="37"/>
        <v>0</v>
      </c>
      <c r="I128" s="110">
        <f t="shared" si="37"/>
        <v>10182000</v>
      </c>
      <c r="J128" s="108">
        <f t="shared" si="37"/>
        <v>0</v>
      </c>
      <c r="K128" s="109">
        <f t="shared" si="37"/>
        <v>10014000</v>
      </c>
      <c r="L128" s="111">
        <f t="shared" si="28"/>
        <v>98.350029463759583</v>
      </c>
      <c r="M128" s="112">
        <f t="shared" si="37"/>
        <v>1808662</v>
      </c>
      <c r="N128" s="113">
        <f t="shared" si="37"/>
        <v>7382000</v>
      </c>
      <c r="O128" s="114">
        <f t="shared" si="30"/>
        <v>72.500491062659606</v>
      </c>
    </row>
    <row r="129" spans="1:15" x14ac:dyDescent="0.25">
      <c r="A129" s="51"/>
      <c r="B129" s="104" t="s">
        <v>267</v>
      </c>
      <c r="C129" s="100" t="s">
        <v>268</v>
      </c>
      <c r="D129" s="90">
        <f>'[1]Plano GastosJera'!B165</f>
        <v>68000</v>
      </c>
      <c r="E129" s="91">
        <f>'[1]Plano GastosJera'!C165</f>
        <v>0</v>
      </c>
      <c r="F129" s="91">
        <f>'[1]Plano GastosJera'!D165</f>
        <v>0</v>
      </c>
      <c r="G129" s="91">
        <f>'[1]Plano GastosJera'!E165</f>
        <v>68000</v>
      </c>
      <c r="H129" s="91">
        <f>'[1]Plano GastosJera'!F165</f>
        <v>0</v>
      </c>
      <c r="I129" s="92">
        <f>'[1]Plano GastosJera'!G165</f>
        <v>68000</v>
      </c>
      <c r="J129" s="90">
        <f>'[1]Plano GastosJera'!K165</f>
        <v>0</v>
      </c>
      <c r="K129" s="91">
        <f>'[1]Plano GastosJera'!L165</f>
        <v>0</v>
      </c>
      <c r="L129" s="93">
        <f t="shared" si="28"/>
        <v>0</v>
      </c>
      <c r="M129" s="94">
        <f>'[1]Plano GastosJera'!O165</f>
        <v>0</v>
      </c>
      <c r="N129" s="95">
        <f>'[1]Plano GastosJera'!P165</f>
        <v>0</v>
      </c>
      <c r="O129" s="96">
        <f t="shared" si="30"/>
        <v>0</v>
      </c>
    </row>
    <row r="130" spans="1:15" x14ac:dyDescent="0.25">
      <c r="A130" s="51"/>
      <c r="B130" s="104" t="s">
        <v>269</v>
      </c>
      <c r="C130" s="100" t="s">
        <v>270</v>
      </c>
      <c r="D130" s="90">
        <f>'[1]Plano GastosJera'!B167</f>
        <v>225000</v>
      </c>
      <c r="E130" s="91">
        <f>'[1]Plano GastosJera'!C167</f>
        <v>0</v>
      </c>
      <c r="F130" s="91">
        <f>'[1]Plano GastosJera'!D167</f>
        <v>0</v>
      </c>
      <c r="G130" s="91">
        <f>'[1]Plano GastosJera'!E167</f>
        <v>225000</v>
      </c>
      <c r="H130" s="91">
        <f>'[1]Plano GastosJera'!F167</f>
        <v>0</v>
      </c>
      <c r="I130" s="92">
        <f>'[1]Plano GastosJera'!G167</f>
        <v>225000</v>
      </c>
      <c r="J130" s="90">
        <f>'[1]Plano GastosJera'!K167</f>
        <v>0</v>
      </c>
      <c r="K130" s="91">
        <f>'[1]Plano GastosJera'!L167</f>
        <v>225000</v>
      </c>
      <c r="L130" s="93">
        <f t="shared" si="28"/>
        <v>100</v>
      </c>
      <c r="M130" s="94">
        <f>'[1]Plano GastosJera'!O167</f>
        <v>0</v>
      </c>
      <c r="N130" s="95">
        <f>'[1]Plano GastosJera'!P167</f>
        <v>0</v>
      </c>
      <c r="O130" s="96">
        <f t="shared" si="30"/>
        <v>0</v>
      </c>
    </row>
    <row r="131" spans="1:15" x14ac:dyDescent="0.25">
      <c r="A131" s="51"/>
      <c r="B131" s="104" t="s">
        <v>271</v>
      </c>
      <c r="C131" s="100" t="s">
        <v>272</v>
      </c>
      <c r="D131" s="90">
        <f>'[1]Plano GastosJera'!B169</f>
        <v>100000</v>
      </c>
      <c r="E131" s="91">
        <f>'[1]Plano GastosJera'!C169</f>
        <v>0</v>
      </c>
      <c r="F131" s="91">
        <f>'[1]Plano GastosJera'!D169</f>
        <v>0</v>
      </c>
      <c r="G131" s="91">
        <f>'[1]Plano GastosJera'!E169</f>
        <v>100000</v>
      </c>
      <c r="H131" s="91">
        <f>'[1]Plano GastosJera'!F169</f>
        <v>0</v>
      </c>
      <c r="I131" s="92">
        <f>'[1]Plano GastosJera'!G169</f>
        <v>100000</v>
      </c>
      <c r="J131" s="90">
        <f>'[1]Plano GastosJera'!K169</f>
        <v>0</v>
      </c>
      <c r="K131" s="91">
        <f>'[1]Plano GastosJera'!L169</f>
        <v>100000</v>
      </c>
      <c r="L131" s="93">
        <f t="shared" si="28"/>
        <v>100</v>
      </c>
      <c r="M131" s="94">
        <f>'[1]Plano GastosJera'!O169</f>
        <v>0</v>
      </c>
      <c r="N131" s="95">
        <f>'[1]Plano GastosJera'!P169</f>
        <v>0</v>
      </c>
      <c r="O131" s="96">
        <f t="shared" si="30"/>
        <v>0</v>
      </c>
    </row>
    <row r="132" spans="1:15" x14ac:dyDescent="0.25">
      <c r="A132" s="51"/>
      <c r="B132" s="104" t="s">
        <v>273</v>
      </c>
      <c r="C132" s="100" t="s">
        <v>274</v>
      </c>
      <c r="D132" s="90">
        <f>'[1]Plano GastosJera'!B171</f>
        <v>50000</v>
      </c>
      <c r="E132" s="91">
        <f>'[1]Plano GastosJera'!C171</f>
        <v>0</v>
      </c>
      <c r="F132" s="91">
        <f>'[1]Plano GastosJera'!D171</f>
        <v>0</v>
      </c>
      <c r="G132" s="91">
        <f>'[1]Plano GastosJera'!E171</f>
        <v>50000</v>
      </c>
      <c r="H132" s="91">
        <f>'[1]Plano GastosJera'!F171</f>
        <v>0</v>
      </c>
      <c r="I132" s="92">
        <f>'[1]Plano GastosJera'!G171</f>
        <v>50000</v>
      </c>
      <c r="J132" s="90">
        <f>'[1]Plano GastosJera'!K171</f>
        <v>0</v>
      </c>
      <c r="K132" s="91">
        <f>'[1]Plano GastosJera'!L171</f>
        <v>50000</v>
      </c>
      <c r="L132" s="93">
        <f t="shared" si="28"/>
        <v>100</v>
      </c>
      <c r="M132" s="94">
        <f>'[1]Plano GastosJera'!O171</f>
        <v>0</v>
      </c>
      <c r="N132" s="95">
        <f>'[1]Plano GastosJera'!P171</f>
        <v>0</v>
      </c>
      <c r="O132" s="96">
        <f t="shared" si="30"/>
        <v>0</v>
      </c>
    </row>
    <row r="133" spans="1:15" x14ac:dyDescent="0.25">
      <c r="A133" s="51"/>
      <c r="B133" s="104" t="s">
        <v>275</v>
      </c>
      <c r="C133" s="100" t="s">
        <v>276</v>
      </c>
      <c r="D133" s="90">
        <f>'[1]Plano GastosJera'!B173</f>
        <v>168000</v>
      </c>
      <c r="E133" s="91">
        <f>'[1]Plano GastosJera'!C173</f>
        <v>0</v>
      </c>
      <c r="F133" s="91">
        <f>'[1]Plano GastosJera'!D173</f>
        <v>0</v>
      </c>
      <c r="G133" s="91">
        <f>'[1]Plano GastosJera'!E173</f>
        <v>168000</v>
      </c>
      <c r="H133" s="91">
        <f>'[1]Plano GastosJera'!F173</f>
        <v>0</v>
      </c>
      <c r="I133" s="92">
        <f>'[1]Plano GastosJera'!G173</f>
        <v>168000</v>
      </c>
      <c r="J133" s="90">
        <f>'[1]Plano GastosJera'!K173</f>
        <v>0</v>
      </c>
      <c r="K133" s="91">
        <f>'[1]Plano GastosJera'!L173</f>
        <v>168000</v>
      </c>
      <c r="L133" s="93">
        <f t="shared" si="28"/>
        <v>100</v>
      </c>
      <c r="M133" s="94">
        <f>'[1]Plano GastosJera'!O173</f>
        <v>0</v>
      </c>
      <c r="N133" s="95">
        <f>'[1]Plano GastosJera'!P173</f>
        <v>0</v>
      </c>
      <c r="O133" s="96">
        <f t="shared" si="30"/>
        <v>0</v>
      </c>
    </row>
    <row r="134" spans="1:15" x14ac:dyDescent="0.25">
      <c r="A134" s="51"/>
      <c r="B134" s="104" t="s">
        <v>277</v>
      </c>
      <c r="C134" s="100" t="s">
        <v>278</v>
      </c>
      <c r="D134" s="90">
        <f>'[1]Plano GastosJera'!B175</f>
        <v>500000</v>
      </c>
      <c r="E134" s="91">
        <f>'[1]Plano GastosJera'!C175</f>
        <v>0</v>
      </c>
      <c r="F134" s="91">
        <f>'[1]Plano GastosJera'!D175</f>
        <v>0</v>
      </c>
      <c r="G134" s="91">
        <f>'[1]Plano GastosJera'!E175</f>
        <v>500000</v>
      </c>
      <c r="H134" s="91">
        <f>'[1]Plano GastosJera'!F175</f>
        <v>0</v>
      </c>
      <c r="I134" s="92">
        <f>'[1]Plano GastosJera'!G175</f>
        <v>500000</v>
      </c>
      <c r="J134" s="90">
        <f>'[1]Plano GastosJera'!K175</f>
        <v>0</v>
      </c>
      <c r="K134" s="91">
        <f>'[1]Plano GastosJera'!L175</f>
        <v>500000</v>
      </c>
      <c r="L134" s="93">
        <f t="shared" si="28"/>
        <v>100</v>
      </c>
      <c r="M134" s="94">
        <f>'[1]Plano GastosJera'!O175</f>
        <v>0</v>
      </c>
      <c r="N134" s="95">
        <f>'[1]Plano GastosJera'!P175</f>
        <v>0</v>
      </c>
      <c r="O134" s="96">
        <f t="shared" si="30"/>
        <v>0</v>
      </c>
    </row>
    <row r="135" spans="1:15" x14ac:dyDescent="0.25">
      <c r="A135" s="51"/>
      <c r="B135" s="104" t="s">
        <v>279</v>
      </c>
      <c r="C135" s="100" t="s">
        <v>280</v>
      </c>
      <c r="D135" s="90">
        <f>'[1]Plano GastosJera'!B177</f>
        <v>450000</v>
      </c>
      <c r="E135" s="91">
        <f>'[1]Plano GastosJera'!C177</f>
        <v>0</v>
      </c>
      <c r="F135" s="91">
        <f>'[1]Plano GastosJera'!D177</f>
        <v>0</v>
      </c>
      <c r="G135" s="91">
        <f>'[1]Plano GastosJera'!E177</f>
        <v>450000</v>
      </c>
      <c r="H135" s="91">
        <f>'[1]Plano GastosJera'!F177</f>
        <v>0</v>
      </c>
      <c r="I135" s="92">
        <f>'[1]Plano GastosJera'!G177</f>
        <v>450000</v>
      </c>
      <c r="J135" s="90">
        <f>'[1]Plano GastosJera'!K177</f>
        <v>0</v>
      </c>
      <c r="K135" s="91">
        <f>'[1]Plano GastosJera'!L177</f>
        <v>450000</v>
      </c>
      <c r="L135" s="93">
        <f t="shared" si="28"/>
        <v>100</v>
      </c>
      <c r="M135" s="94">
        <f>'[1]Plano GastosJera'!O177</f>
        <v>0</v>
      </c>
      <c r="N135" s="95">
        <f>'[1]Plano GastosJera'!P177</f>
        <v>0</v>
      </c>
      <c r="O135" s="96">
        <f t="shared" si="30"/>
        <v>0</v>
      </c>
    </row>
    <row r="136" spans="1:15" x14ac:dyDescent="0.25">
      <c r="A136" s="51"/>
      <c r="B136" s="104" t="s">
        <v>281</v>
      </c>
      <c r="C136" s="100" t="s">
        <v>282</v>
      </c>
      <c r="D136" s="90">
        <f>'[1]Plano GastosJera'!B179</f>
        <v>25000</v>
      </c>
      <c r="E136" s="91">
        <f>'[1]Plano GastosJera'!C179</f>
        <v>0</v>
      </c>
      <c r="F136" s="91">
        <f>'[1]Plano GastosJera'!D179</f>
        <v>0</v>
      </c>
      <c r="G136" s="91">
        <f>'[1]Plano GastosJera'!E179</f>
        <v>25000</v>
      </c>
      <c r="H136" s="91">
        <f>'[1]Plano GastosJera'!F179</f>
        <v>0</v>
      </c>
      <c r="I136" s="92">
        <f>'[1]Plano GastosJera'!G179</f>
        <v>25000</v>
      </c>
      <c r="J136" s="90">
        <f>'[1]Plano GastosJera'!K179</f>
        <v>0</v>
      </c>
      <c r="K136" s="91">
        <f>'[1]Plano GastosJera'!L179</f>
        <v>25000</v>
      </c>
      <c r="L136" s="93">
        <f t="shared" si="28"/>
        <v>100</v>
      </c>
      <c r="M136" s="94">
        <f>'[1]Plano GastosJera'!O179</f>
        <v>0</v>
      </c>
      <c r="N136" s="95">
        <f>'[1]Plano GastosJera'!P179</f>
        <v>0</v>
      </c>
      <c r="O136" s="96">
        <f t="shared" si="30"/>
        <v>0</v>
      </c>
    </row>
    <row r="137" spans="1:15" x14ac:dyDescent="0.25">
      <c r="A137" s="51"/>
      <c r="B137" s="104" t="s">
        <v>283</v>
      </c>
      <c r="C137" s="100" t="s">
        <v>284</v>
      </c>
      <c r="D137" s="90">
        <f>'[1]Plano GastosJera'!B181</f>
        <v>5000</v>
      </c>
      <c r="E137" s="91">
        <f>'[1]Plano GastosJera'!C181</f>
        <v>0</v>
      </c>
      <c r="F137" s="91">
        <f>'[1]Plano GastosJera'!D181</f>
        <v>0</v>
      </c>
      <c r="G137" s="91">
        <f>'[1]Plano GastosJera'!E181</f>
        <v>5000</v>
      </c>
      <c r="H137" s="91">
        <f>'[1]Plano GastosJera'!F181</f>
        <v>0</v>
      </c>
      <c r="I137" s="92">
        <f>'[1]Plano GastosJera'!G181</f>
        <v>5000</v>
      </c>
      <c r="J137" s="90">
        <f>'[1]Plano GastosJera'!K181</f>
        <v>0</v>
      </c>
      <c r="K137" s="91">
        <f>'[1]Plano GastosJera'!L181</f>
        <v>5000</v>
      </c>
      <c r="L137" s="93">
        <f t="shared" si="28"/>
        <v>100</v>
      </c>
      <c r="M137" s="94">
        <f>'[1]Plano GastosJera'!O181</f>
        <v>0</v>
      </c>
      <c r="N137" s="95">
        <f>'[1]Plano GastosJera'!P181</f>
        <v>0</v>
      </c>
      <c r="O137" s="96">
        <f t="shared" si="30"/>
        <v>0</v>
      </c>
    </row>
    <row r="138" spans="1:15" x14ac:dyDescent="0.25">
      <c r="A138" s="51"/>
      <c r="B138" s="104" t="s">
        <v>285</v>
      </c>
      <c r="C138" s="100" t="s">
        <v>286</v>
      </c>
      <c r="D138" s="90">
        <f>'[1]Plano GastosJera'!B183</f>
        <v>4000</v>
      </c>
      <c r="E138" s="91">
        <f>'[1]Plano GastosJera'!C183</f>
        <v>0</v>
      </c>
      <c r="F138" s="91">
        <f>'[1]Plano GastosJera'!D183</f>
        <v>0</v>
      </c>
      <c r="G138" s="91">
        <f>'[1]Plano GastosJera'!E183</f>
        <v>4000</v>
      </c>
      <c r="H138" s="91">
        <f>'[1]Plano GastosJera'!F183</f>
        <v>0</v>
      </c>
      <c r="I138" s="92">
        <f>'[1]Plano GastosJera'!G183</f>
        <v>4000</v>
      </c>
      <c r="J138" s="90">
        <f>'[1]Plano GastosJera'!K183</f>
        <v>0</v>
      </c>
      <c r="K138" s="91">
        <f>'[1]Plano GastosJera'!L183</f>
        <v>4000</v>
      </c>
      <c r="L138" s="93">
        <f t="shared" si="28"/>
        <v>100</v>
      </c>
      <c r="M138" s="94">
        <f>'[1]Plano GastosJera'!O183</f>
        <v>0</v>
      </c>
      <c r="N138" s="95">
        <f>'[1]Plano GastosJera'!P183</f>
        <v>0</v>
      </c>
      <c r="O138" s="96">
        <f t="shared" si="30"/>
        <v>0</v>
      </c>
    </row>
    <row r="139" spans="1:15" x14ac:dyDescent="0.25">
      <c r="A139" s="51"/>
      <c r="B139" s="104" t="s">
        <v>287</v>
      </c>
      <c r="C139" s="100" t="s">
        <v>288</v>
      </c>
      <c r="D139" s="90">
        <f>'[1]Plano GastosJera'!B185</f>
        <v>95000</v>
      </c>
      <c r="E139" s="91">
        <f>'[1]Plano GastosJera'!C185</f>
        <v>0</v>
      </c>
      <c r="F139" s="91">
        <f>'[1]Plano GastosJera'!D185</f>
        <v>0</v>
      </c>
      <c r="G139" s="91">
        <f>'[1]Plano GastosJera'!E185</f>
        <v>95000</v>
      </c>
      <c r="H139" s="91">
        <f>'[1]Plano GastosJera'!F185</f>
        <v>0</v>
      </c>
      <c r="I139" s="92">
        <f>'[1]Plano GastosJera'!G185</f>
        <v>95000</v>
      </c>
      <c r="J139" s="90">
        <f>'[1]Plano GastosJera'!K185</f>
        <v>0</v>
      </c>
      <c r="K139" s="91">
        <f>'[1]Plano GastosJera'!L185</f>
        <v>95000</v>
      </c>
      <c r="L139" s="93">
        <f t="shared" si="28"/>
        <v>100</v>
      </c>
      <c r="M139" s="94">
        <f>'[1]Plano GastosJera'!O185</f>
        <v>0</v>
      </c>
      <c r="N139" s="95">
        <f>'[1]Plano GastosJera'!P185</f>
        <v>0</v>
      </c>
      <c r="O139" s="96">
        <f t="shared" si="30"/>
        <v>0</v>
      </c>
    </row>
    <row r="140" spans="1:15" x14ac:dyDescent="0.25">
      <c r="A140" s="51"/>
      <c r="B140" s="104" t="s">
        <v>289</v>
      </c>
      <c r="C140" s="100" t="s">
        <v>290</v>
      </c>
      <c r="D140" s="90">
        <f>'[1]Plano GastosJera'!B187</f>
        <v>170000</v>
      </c>
      <c r="E140" s="91">
        <f>'[1]Plano GastosJera'!C187</f>
        <v>0</v>
      </c>
      <c r="F140" s="91">
        <f>'[1]Plano GastosJera'!D187</f>
        <v>0</v>
      </c>
      <c r="G140" s="91">
        <f>'[1]Plano GastosJera'!E187</f>
        <v>170000</v>
      </c>
      <c r="H140" s="91">
        <f>'[1]Plano GastosJera'!F187</f>
        <v>0</v>
      </c>
      <c r="I140" s="92">
        <f>'[1]Plano GastosJera'!G187</f>
        <v>170000</v>
      </c>
      <c r="J140" s="90">
        <f>'[1]Plano GastosJera'!K187</f>
        <v>0</v>
      </c>
      <c r="K140" s="91">
        <f>'[1]Plano GastosJera'!L187</f>
        <v>170000</v>
      </c>
      <c r="L140" s="93">
        <f t="shared" si="28"/>
        <v>100</v>
      </c>
      <c r="M140" s="94">
        <f>'[1]Plano GastosJera'!O187</f>
        <v>0</v>
      </c>
      <c r="N140" s="95">
        <f>'[1]Plano GastosJera'!P187</f>
        <v>0</v>
      </c>
      <c r="O140" s="96">
        <f t="shared" si="30"/>
        <v>0</v>
      </c>
    </row>
    <row r="141" spans="1:15" x14ac:dyDescent="0.25">
      <c r="A141" s="51"/>
      <c r="B141" s="104" t="s">
        <v>291</v>
      </c>
      <c r="C141" s="100" t="s">
        <v>292</v>
      </c>
      <c r="D141" s="90">
        <f>'[1]Plano GastosJera'!B189</f>
        <v>24000</v>
      </c>
      <c r="E141" s="91">
        <f>'[1]Plano GastosJera'!C189</f>
        <v>0</v>
      </c>
      <c r="F141" s="91">
        <f>'[1]Plano GastosJera'!D189</f>
        <v>0</v>
      </c>
      <c r="G141" s="91">
        <f>'[1]Plano GastosJera'!E189</f>
        <v>24000</v>
      </c>
      <c r="H141" s="91">
        <f>'[1]Plano GastosJera'!F189</f>
        <v>0</v>
      </c>
      <c r="I141" s="92">
        <f>'[1]Plano GastosJera'!G189</f>
        <v>24000</v>
      </c>
      <c r="J141" s="90">
        <f>'[1]Plano GastosJera'!K189</f>
        <v>0</v>
      </c>
      <c r="K141" s="91">
        <f>'[1]Plano GastosJera'!L189</f>
        <v>24000</v>
      </c>
      <c r="L141" s="93">
        <f t="shared" si="28"/>
        <v>100</v>
      </c>
      <c r="M141" s="94">
        <f>'[1]Plano GastosJera'!O189</f>
        <v>0</v>
      </c>
      <c r="N141" s="95">
        <f>'[1]Plano GastosJera'!P189</f>
        <v>0</v>
      </c>
      <c r="O141" s="96">
        <f t="shared" si="30"/>
        <v>0</v>
      </c>
    </row>
    <row r="142" spans="1:15" x14ac:dyDescent="0.25">
      <c r="A142" s="51"/>
      <c r="B142" s="104" t="s">
        <v>293</v>
      </c>
      <c r="C142" s="100" t="s">
        <v>294</v>
      </c>
      <c r="D142" s="90">
        <f>'[1]Plano GastosJera'!B191</f>
        <v>640000</v>
      </c>
      <c r="E142" s="91">
        <f>'[1]Plano GastosJera'!C191</f>
        <v>0</v>
      </c>
      <c r="F142" s="91">
        <f>'[1]Plano GastosJera'!D191</f>
        <v>0</v>
      </c>
      <c r="G142" s="91">
        <f>'[1]Plano GastosJera'!E191</f>
        <v>640000</v>
      </c>
      <c r="H142" s="91">
        <f>'[1]Plano GastosJera'!F191</f>
        <v>0</v>
      </c>
      <c r="I142" s="92">
        <f>'[1]Plano GastosJera'!G191</f>
        <v>640000</v>
      </c>
      <c r="J142" s="90">
        <f>'[1]Plano GastosJera'!K191</f>
        <v>0</v>
      </c>
      <c r="K142" s="91">
        <f>'[1]Plano GastosJera'!L191</f>
        <v>640000</v>
      </c>
      <c r="L142" s="93">
        <f t="shared" si="28"/>
        <v>100</v>
      </c>
      <c r="M142" s="94">
        <f>'[1]Plano GastosJera'!O191</f>
        <v>0</v>
      </c>
      <c r="N142" s="95">
        <f>'[1]Plano GastosJera'!P191</f>
        <v>0</v>
      </c>
      <c r="O142" s="96">
        <f t="shared" si="30"/>
        <v>0</v>
      </c>
    </row>
    <row r="143" spans="1:15" x14ac:dyDescent="0.25">
      <c r="A143" s="51"/>
      <c r="B143" s="104" t="s">
        <v>295</v>
      </c>
      <c r="C143" s="100" t="s">
        <v>296</v>
      </c>
      <c r="D143" s="90">
        <f>'[1]Plano GastosJera'!B193</f>
        <v>51000</v>
      </c>
      <c r="E143" s="91">
        <f>'[1]Plano GastosJera'!C193</f>
        <v>0</v>
      </c>
      <c r="F143" s="91">
        <f>'[1]Plano GastosJera'!D193</f>
        <v>0</v>
      </c>
      <c r="G143" s="91">
        <f>'[1]Plano GastosJera'!E193</f>
        <v>51000</v>
      </c>
      <c r="H143" s="91">
        <f>'[1]Plano GastosJera'!F193</f>
        <v>0</v>
      </c>
      <c r="I143" s="92">
        <f>'[1]Plano GastosJera'!G193</f>
        <v>51000</v>
      </c>
      <c r="J143" s="90">
        <f>'[1]Plano GastosJera'!K193</f>
        <v>0</v>
      </c>
      <c r="K143" s="91">
        <f>'[1]Plano GastosJera'!L193</f>
        <v>51000</v>
      </c>
      <c r="L143" s="93">
        <f t="shared" ref="L143:L212" si="38">(K143/I143)*100</f>
        <v>100</v>
      </c>
      <c r="M143" s="94">
        <f>'[1]Plano GastosJera'!O193</f>
        <v>0</v>
      </c>
      <c r="N143" s="95">
        <f>'[1]Plano GastosJera'!P193</f>
        <v>0</v>
      </c>
      <c r="O143" s="96">
        <f t="shared" si="30"/>
        <v>0</v>
      </c>
    </row>
    <row r="144" spans="1:15" x14ac:dyDescent="0.25">
      <c r="A144" s="51"/>
      <c r="B144" s="104" t="s">
        <v>297</v>
      </c>
      <c r="C144" s="100" t="s">
        <v>298</v>
      </c>
      <c r="D144" s="90">
        <f>'[1]Plano GastosJera'!B195</f>
        <v>125000</v>
      </c>
      <c r="E144" s="91">
        <f>'[1]Plano GastosJera'!C195</f>
        <v>0</v>
      </c>
      <c r="F144" s="91">
        <f>'[1]Plano GastosJera'!D195</f>
        <v>0</v>
      </c>
      <c r="G144" s="91">
        <f>'[1]Plano GastosJera'!E195</f>
        <v>125000</v>
      </c>
      <c r="H144" s="91">
        <f>'[1]Plano GastosJera'!F195</f>
        <v>0</v>
      </c>
      <c r="I144" s="92">
        <f>'[1]Plano GastosJera'!G195</f>
        <v>125000</v>
      </c>
      <c r="J144" s="90">
        <f>'[1]Plano GastosJera'!K195</f>
        <v>0</v>
      </c>
      <c r="K144" s="91">
        <f>'[1]Plano GastosJera'!L195</f>
        <v>125000</v>
      </c>
      <c r="L144" s="93">
        <f t="shared" si="38"/>
        <v>100</v>
      </c>
      <c r="M144" s="94">
        <f>'[1]Plano GastosJera'!O195</f>
        <v>0</v>
      </c>
      <c r="N144" s="95">
        <f>'[1]Plano GastosJera'!P195</f>
        <v>0</v>
      </c>
      <c r="O144" s="96">
        <f t="shared" ref="O144:O213" si="39">(N144/I144)*100</f>
        <v>0</v>
      </c>
    </row>
    <row r="145" spans="1:19" x14ac:dyDescent="0.25">
      <c r="A145" s="51"/>
      <c r="B145" s="104" t="s">
        <v>299</v>
      </c>
      <c r="C145" s="100" t="s">
        <v>300</v>
      </c>
      <c r="D145" s="90">
        <f>'[1]Plano GastosJera'!B197</f>
        <v>100000</v>
      </c>
      <c r="E145" s="91">
        <f>'[1]Plano GastosJera'!C197</f>
        <v>0</v>
      </c>
      <c r="F145" s="91">
        <f>'[1]Plano GastosJera'!D197</f>
        <v>0</v>
      </c>
      <c r="G145" s="91">
        <f>'[1]Plano GastosJera'!E197</f>
        <v>100000</v>
      </c>
      <c r="H145" s="91">
        <f>'[1]Plano GastosJera'!F197</f>
        <v>0</v>
      </c>
      <c r="I145" s="92">
        <f>'[1]Plano GastosJera'!G197</f>
        <v>100000</v>
      </c>
      <c r="J145" s="90">
        <f>'[1]Plano GastosJera'!K197</f>
        <v>0</v>
      </c>
      <c r="K145" s="91">
        <f>'[1]Plano GastosJera'!L197</f>
        <v>0</v>
      </c>
      <c r="L145" s="93">
        <f t="shared" si="38"/>
        <v>0</v>
      </c>
      <c r="M145" s="94">
        <f>'[1]Plano GastosJera'!O197</f>
        <v>0</v>
      </c>
      <c r="N145" s="95">
        <f>'[1]Plano GastosJera'!P197</f>
        <v>0</v>
      </c>
      <c r="O145" s="96">
        <f t="shared" si="39"/>
        <v>0</v>
      </c>
    </row>
    <row r="146" spans="1:19" x14ac:dyDescent="0.25">
      <c r="A146" s="51"/>
      <c r="B146" s="104" t="s">
        <v>301</v>
      </c>
      <c r="C146" s="100" t="s">
        <v>302</v>
      </c>
      <c r="D146" s="90">
        <f>'[1]Plano GastosJera'!B199</f>
        <v>825000</v>
      </c>
      <c r="E146" s="91">
        <f>'[1]Plano GastosJera'!C199</f>
        <v>0</v>
      </c>
      <c r="F146" s="91">
        <f>'[1]Plano GastosJera'!D199</f>
        <v>0</v>
      </c>
      <c r="G146" s="91">
        <f>'[1]Plano GastosJera'!E199</f>
        <v>825000</v>
      </c>
      <c r="H146" s="91">
        <f>'[1]Plano GastosJera'!F199</f>
        <v>0</v>
      </c>
      <c r="I146" s="92">
        <f>'[1]Plano GastosJera'!G199</f>
        <v>825000</v>
      </c>
      <c r="J146" s="90">
        <f>'[1]Plano GastosJera'!K199</f>
        <v>0</v>
      </c>
      <c r="K146" s="91">
        <f>'[1]Plano GastosJera'!L199</f>
        <v>825000</v>
      </c>
      <c r="L146" s="93">
        <f t="shared" si="38"/>
        <v>100</v>
      </c>
      <c r="M146" s="94">
        <f>'[1]Plano GastosJera'!O199</f>
        <v>825000</v>
      </c>
      <c r="N146" s="95">
        <f>'[1]Plano GastosJera'!P199</f>
        <v>825000</v>
      </c>
      <c r="O146" s="96">
        <f t="shared" si="39"/>
        <v>100</v>
      </c>
    </row>
    <row r="147" spans="1:19" x14ac:dyDescent="0.25">
      <c r="A147" s="51"/>
      <c r="B147" s="104" t="s">
        <v>303</v>
      </c>
      <c r="C147" s="100" t="s">
        <v>304</v>
      </c>
      <c r="D147" s="90">
        <f>'[1]Plano GastosJera'!B201</f>
        <v>6557000</v>
      </c>
      <c r="E147" s="91">
        <f>'[1]Plano GastosJera'!C201</f>
        <v>0</v>
      </c>
      <c r="F147" s="91">
        <f>'[1]Plano GastosJera'!D201</f>
        <v>0</v>
      </c>
      <c r="G147" s="91">
        <f>'[1]Plano GastosJera'!E201</f>
        <v>6557000</v>
      </c>
      <c r="H147" s="91">
        <f>'[1]Plano GastosJera'!F201</f>
        <v>0</v>
      </c>
      <c r="I147" s="92">
        <f>'[1]Plano GastosJera'!G201</f>
        <v>6557000</v>
      </c>
      <c r="J147" s="90">
        <f>'[1]Plano GastosJera'!K201</f>
        <v>0</v>
      </c>
      <c r="K147" s="91">
        <f>'[1]Plano GastosJera'!L201</f>
        <v>6557000</v>
      </c>
      <c r="L147" s="93">
        <f t="shared" si="38"/>
        <v>100</v>
      </c>
      <c r="M147" s="94">
        <f>'[1]Plano GastosJera'!O201</f>
        <v>983662</v>
      </c>
      <c r="N147" s="95">
        <f>'[1]Plano GastosJera'!P201</f>
        <v>6557000</v>
      </c>
      <c r="O147" s="96">
        <f t="shared" si="39"/>
        <v>100</v>
      </c>
    </row>
    <row r="148" spans="1:19" s="84" customFormat="1" x14ac:dyDescent="0.25">
      <c r="A148" s="72"/>
      <c r="B148" s="105" t="s">
        <v>305</v>
      </c>
      <c r="C148" s="74" t="s">
        <v>306</v>
      </c>
      <c r="D148" s="75">
        <f>+D149+D153+D156+D175+D197</f>
        <v>3417672000</v>
      </c>
      <c r="E148" s="76">
        <f t="shared" ref="E148:K148" si="40">+E149+E153+E156+E175+E197</f>
        <v>0</v>
      </c>
      <c r="F148" s="76">
        <f t="shared" si="40"/>
        <v>-11929000</v>
      </c>
      <c r="G148" s="76">
        <f t="shared" si="40"/>
        <v>3405743000</v>
      </c>
      <c r="H148" s="76">
        <f t="shared" si="40"/>
        <v>0</v>
      </c>
      <c r="I148" s="77">
        <f t="shared" si="40"/>
        <v>3405743000</v>
      </c>
      <c r="J148" s="75">
        <f t="shared" si="40"/>
        <v>74523781</v>
      </c>
      <c r="K148" s="76">
        <f t="shared" si="40"/>
        <v>2809851908</v>
      </c>
      <c r="L148" s="78">
        <f t="shared" si="38"/>
        <v>82.503345319949275</v>
      </c>
      <c r="M148" s="79">
        <f>+M149+M153+M156+M175+M197</f>
        <v>277894395</v>
      </c>
      <c r="N148" s="80">
        <f>+N149+N153+N156+N175+N197</f>
        <v>1562155693</v>
      </c>
      <c r="O148" s="81">
        <f t="shared" si="39"/>
        <v>45.868278757381283</v>
      </c>
      <c r="S148" s="82"/>
    </row>
    <row r="149" spans="1:19" s="84" customFormat="1" x14ac:dyDescent="0.25">
      <c r="A149" s="72"/>
      <c r="B149" s="106" t="s">
        <v>307</v>
      </c>
      <c r="C149" s="74" t="s">
        <v>308</v>
      </c>
      <c r="D149" s="75">
        <f>+D150</f>
        <v>0</v>
      </c>
      <c r="E149" s="76">
        <f t="shared" ref="E149:K151" si="41">+E150</f>
        <v>0</v>
      </c>
      <c r="F149" s="76">
        <f t="shared" si="41"/>
        <v>14778000</v>
      </c>
      <c r="G149" s="76">
        <f t="shared" si="41"/>
        <v>14778000</v>
      </c>
      <c r="H149" s="76">
        <f t="shared" si="41"/>
        <v>0</v>
      </c>
      <c r="I149" s="77">
        <f t="shared" si="41"/>
        <v>14778000</v>
      </c>
      <c r="J149" s="75">
        <f t="shared" si="41"/>
        <v>0</v>
      </c>
      <c r="K149" s="76">
        <f t="shared" si="41"/>
        <v>0</v>
      </c>
      <c r="L149" s="78">
        <f t="shared" si="38"/>
        <v>0</v>
      </c>
      <c r="M149" s="79">
        <f t="shared" ref="M149:N151" si="42">+M150</f>
        <v>0</v>
      </c>
      <c r="N149" s="80">
        <f t="shared" si="42"/>
        <v>0</v>
      </c>
      <c r="O149" s="81">
        <f t="shared" si="39"/>
        <v>0</v>
      </c>
    </row>
    <row r="150" spans="1:19" s="84" customFormat="1" x14ac:dyDescent="0.25">
      <c r="A150" s="72"/>
      <c r="B150" s="139" t="s">
        <v>309</v>
      </c>
      <c r="C150" s="140" t="s">
        <v>310</v>
      </c>
      <c r="D150" s="141">
        <f>+D151</f>
        <v>0</v>
      </c>
      <c r="E150" s="142">
        <f t="shared" si="41"/>
        <v>0</v>
      </c>
      <c r="F150" s="142">
        <f t="shared" si="41"/>
        <v>14778000</v>
      </c>
      <c r="G150" s="142">
        <f t="shared" si="41"/>
        <v>14778000</v>
      </c>
      <c r="H150" s="142">
        <f t="shared" si="41"/>
        <v>0</v>
      </c>
      <c r="I150" s="143">
        <f t="shared" si="41"/>
        <v>14778000</v>
      </c>
      <c r="J150" s="141">
        <f t="shared" si="41"/>
        <v>0</v>
      </c>
      <c r="K150" s="142">
        <f t="shared" si="41"/>
        <v>0</v>
      </c>
      <c r="L150" s="144">
        <f t="shared" si="38"/>
        <v>0</v>
      </c>
      <c r="M150" s="145">
        <f t="shared" si="42"/>
        <v>0</v>
      </c>
      <c r="N150" s="146">
        <f t="shared" si="42"/>
        <v>0</v>
      </c>
      <c r="O150" s="147">
        <f t="shared" si="39"/>
        <v>0</v>
      </c>
      <c r="P150" s="148"/>
      <c r="Q150" s="148"/>
      <c r="R150" s="148"/>
    </row>
    <row r="151" spans="1:19" s="84" customFormat="1" x14ac:dyDescent="0.25">
      <c r="A151" s="72"/>
      <c r="B151" s="139" t="s">
        <v>311</v>
      </c>
      <c r="C151" s="140" t="s">
        <v>312</v>
      </c>
      <c r="D151" s="141">
        <f>+D152</f>
        <v>0</v>
      </c>
      <c r="E151" s="142">
        <f t="shared" si="41"/>
        <v>0</v>
      </c>
      <c r="F151" s="142">
        <f t="shared" si="41"/>
        <v>14778000</v>
      </c>
      <c r="G151" s="142">
        <f t="shared" si="41"/>
        <v>14778000</v>
      </c>
      <c r="H151" s="142">
        <f t="shared" si="41"/>
        <v>0</v>
      </c>
      <c r="I151" s="143">
        <f t="shared" si="41"/>
        <v>14778000</v>
      </c>
      <c r="J151" s="141">
        <f t="shared" si="41"/>
        <v>0</v>
      </c>
      <c r="K151" s="142">
        <f t="shared" si="41"/>
        <v>0</v>
      </c>
      <c r="L151" s="144">
        <f t="shared" si="38"/>
        <v>0</v>
      </c>
      <c r="M151" s="145">
        <f t="shared" si="42"/>
        <v>0</v>
      </c>
      <c r="N151" s="146">
        <f t="shared" si="42"/>
        <v>0</v>
      </c>
      <c r="O151" s="147">
        <f t="shared" si="39"/>
        <v>0</v>
      </c>
      <c r="P151" s="148"/>
      <c r="Q151" s="148"/>
      <c r="R151" s="148"/>
    </row>
    <row r="152" spans="1:19" s="84" customFormat="1" x14ac:dyDescent="0.25">
      <c r="A152" s="72"/>
      <c r="B152" s="139" t="s">
        <v>313</v>
      </c>
      <c r="C152" s="140" t="s">
        <v>314</v>
      </c>
      <c r="D152" s="141">
        <f>+'[1]Plano GastosJera'!B203</f>
        <v>0</v>
      </c>
      <c r="E152" s="142">
        <f>+'[1]Plano GastosJera'!C203</f>
        <v>0</v>
      </c>
      <c r="F152" s="142">
        <f>+'[1]Plano GastosJera'!D203</f>
        <v>14778000</v>
      </c>
      <c r="G152" s="142">
        <f>+'[1]Plano GastosJera'!E203</f>
        <v>14778000</v>
      </c>
      <c r="H152" s="142">
        <f>+'[1]Plano GastosJera'!F203</f>
        <v>0</v>
      </c>
      <c r="I152" s="143">
        <f>+'[1]Plano GastosJera'!G203</f>
        <v>14778000</v>
      </c>
      <c r="J152" s="141">
        <f>+'[1]Plano GastosJera'!K203</f>
        <v>0</v>
      </c>
      <c r="K152" s="142">
        <f>+'[1]Plano GastosJera'!L203</f>
        <v>0</v>
      </c>
      <c r="L152" s="144">
        <f t="shared" si="38"/>
        <v>0</v>
      </c>
      <c r="M152" s="145">
        <f>+'[1]Plano GastosJera'!O203</f>
        <v>0</v>
      </c>
      <c r="N152" s="146">
        <f>+'[1]Plano GastosJera'!P203</f>
        <v>0</v>
      </c>
      <c r="O152" s="147">
        <f t="shared" si="39"/>
        <v>0</v>
      </c>
      <c r="P152" s="149"/>
      <c r="Q152" s="149"/>
      <c r="R152" s="150"/>
    </row>
    <row r="153" spans="1:19" s="84" customFormat="1" x14ac:dyDescent="0.25">
      <c r="A153" s="72"/>
      <c r="B153" s="106" t="s">
        <v>315</v>
      </c>
      <c r="C153" s="151" t="s">
        <v>316</v>
      </c>
      <c r="D153" s="108">
        <f>+D154</f>
        <v>76385000</v>
      </c>
      <c r="E153" s="109">
        <f t="shared" ref="E153:N154" si="43">+E154</f>
        <v>0</v>
      </c>
      <c r="F153" s="109">
        <f t="shared" si="43"/>
        <v>0</v>
      </c>
      <c r="G153" s="109">
        <f t="shared" si="43"/>
        <v>76385000</v>
      </c>
      <c r="H153" s="109">
        <f t="shared" si="43"/>
        <v>0</v>
      </c>
      <c r="I153" s="110">
        <f t="shared" si="43"/>
        <v>76385000</v>
      </c>
      <c r="J153" s="108">
        <f t="shared" si="43"/>
        <v>0</v>
      </c>
      <c r="K153" s="109">
        <f t="shared" si="43"/>
        <v>76385000</v>
      </c>
      <c r="L153" s="111">
        <f t="shared" si="38"/>
        <v>100</v>
      </c>
      <c r="M153" s="112">
        <f t="shared" si="43"/>
        <v>5658499</v>
      </c>
      <c r="N153" s="113">
        <f t="shared" si="43"/>
        <v>22989388</v>
      </c>
      <c r="O153" s="114">
        <f t="shared" si="39"/>
        <v>30.096731033579893</v>
      </c>
    </row>
    <row r="154" spans="1:19" s="84" customFormat="1" x14ac:dyDescent="0.25">
      <c r="A154" s="72"/>
      <c r="B154" s="103" t="s">
        <v>317</v>
      </c>
      <c r="C154" s="89" t="s">
        <v>318</v>
      </c>
      <c r="D154" s="90">
        <f>+D155</f>
        <v>76385000</v>
      </c>
      <c r="E154" s="91">
        <f t="shared" si="43"/>
        <v>0</v>
      </c>
      <c r="F154" s="91">
        <f t="shared" si="43"/>
        <v>0</v>
      </c>
      <c r="G154" s="91">
        <f t="shared" si="43"/>
        <v>76385000</v>
      </c>
      <c r="H154" s="91">
        <f t="shared" si="43"/>
        <v>0</v>
      </c>
      <c r="I154" s="92">
        <f t="shared" si="43"/>
        <v>76385000</v>
      </c>
      <c r="J154" s="90">
        <f t="shared" si="43"/>
        <v>0</v>
      </c>
      <c r="K154" s="91">
        <f t="shared" si="43"/>
        <v>76385000</v>
      </c>
      <c r="L154" s="93">
        <f t="shared" si="38"/>
        <v>100</v>
      </c>
      <c r="M154" s="94">
        <f t="shared" si="43"/>
        <v>5658499</v>
      </c>
      <c r="N154" s="95">
        <f t="shared" si="43"/>
        <v>22989388</v>
      </c>
      <c r="O154" s="96">
        <f t="shared" si="39"/>
        <v>30.096731033579893</v>
      </c>
    </row>
    <row r="155" spans="1:19" x14ac:dyDescent="0.25">
      <c r="A155" s="51"/>
      <c r="B155" s="104" t="s">
        <v>319</v>
      </c>
      <c r="C155" s="100" t="s">
        <v>320</v>
      </c>
      <c r="D155" s="90">
        <f>'[1]Plano GastosJera'!B205</f>
        <v>76385000</v>
      </c>
      <c r="E155" s="91">
        <f>'[1]Plano GastosJera'!C205</f>
        <v>0</v>
      </c>
      <c r="F155" s="91">
        <f>'[1]Plano GastosJera'!D205</f>
        <v>0</v>
      </c>
      <c r="G155" s="91">
        <f>'[1]Plano GastosJera'!E205</f>
        <v>76385000</v>
      </c>
      <c r="H155" s="91">
        <f>'[1]Plano GastosJera'!F205</f>
        <v>0</v>
      </c>
      <c r="I155" s="92">
        <f>'[1]Plano GastosJera'!G205</f>
        <v>76385000</v>
      </c>
      <c r="J155" s="90">
        <f>'[1]Plano GastosJera'!K205</f>
        <v>0</v>
      </c>
      <c r="K155" s="91">
        <f>'[1]Plano GastosJera'!L205</f>
        <v>76385000</v>
      </c>
      <c r="L155" s="93">
        <f t="shared" si="38"/>
        <v>100</v>
      </c>
      <c r="M155" s="94">
        <f>'[1]Plano GastosJera'!O205</f>
        <v>5658499</v>
      </c>
      <c r="N155" s="95">
        <f>'[1]Plano GastosJera'!P205</f>
        <v>22989388</v>
      </c>
      <c r="O155" s="96">
        <f t="shared" si="39"/>
        <v>30.096731033579893</v>
      </c>
      <c r="P155" s="71"/>
      <c r="Q155" s="71"/>
      <c r="R155" s="71"/>
      <c r="S155" s="71"/>
    </row>
    <row r="156" spans="1:19" s="84" customFormat="1" x14ac:dyDescent="0.25">
      <c r="A156" s="72"/>
      <c r="B156" s="87" t="s">
        <v>321</v>
      </c>
      <c r="C156" s="74" t="s">
        <v>322</v>
      </c>
      <c r="D156" s="75">
        <f>+D157+D169+D171</f>
        <v>1063929000</v>
      </c>
      <c r="E156" s="76">
        <f t="shared" ref="E156:N156" si="44">+E157+E169+E171</f>
        <v>0</v>
      </c>
      <c r="F156" s="76">
        <f t="shared" si="44"/>
        <v>-17407000</v>
      </c>
      <c r="G156" s="76">
        <f t="shared" si="44"/>
        <v>1046522000</v>
      </c>
      <c r="H156" s="76">
        <f t="shared" si="44"/>
        <v>0</v>
      </c>
      <c r="I156" s="77">
        <f t="shared" si="44"/>
        <v>1046522000</v>
      </c>
      <c r="J156" s="75">
        <f t="shared" si="44"/>
        <v>61971</v>
      </c>
      <c r="K156" s="76">
        <f t="shared" si="44"/>
        <v>774534178</v>
      </c>
      <c r="L156" s="78">
        <f t="shared" si="38"/>
        <v>74.010310151148289</v>
      </c>
      <c r="M156" s="79">
        <f t="shared" si="44"/>
        <v>115453925</v>
      </c>
      <c r="N156" s="80">
        <f t="shared" si="44"/>
        <v>685197261</v>
      </c>
      <c r="O156" s="81">
        <f t="shared" si="39"/>
        <v>65.473756022329198</v>
      </c>
    </row>
    <row r="157" spans="1:19" s="84" customFormat="1" x14ac:dyDescent="0.25">
      <c r="A157" s="72"/>
      <c r="B157" s="126" t="s">
        <v>323</v>
      </c>
      <c r="C157" s="151" t="s">
        <v>324</v>
      </c>
      <c r="D157" s="108">
        <f>+D158+D167</f>
        <v>110725000</v>
      </c>
      <c r="E157" s="109">
        <f t="shared" ref="E157:N157" si="45">+E158+E167</f>
        <v>0</v>
      </c>
      <c r="F157" s="109">
        <f t="shared" si="45"/>
        <v>791000</v>
      </c>
      <c r="G157" s="109">
        <f t="shared" si="45"/>
        <v>111516000</v>
      </c>
      <c r="H157" s="109">
        <f t="shared" si="45"/>
        <v>0</v>
      </c>
      <c r="I157" s="110">
        <f t="shared" si="45"/>
        <v>111516000</v>
      </c>
      <c r="J157" s="108">
        <f t="shared" si="45"/>
        <v>61971</v>
      </c>
      <c r="K157" s="109">
        <f t="shared" si="45"/>
        <v>1004340</v>
      </c>
      <c r="L157" s="111">
        <f t="shared" si="38"/>
        <v>0.90062412568600014</v>
      </c>
      <c r="M157" s="112">
        <f t="shared" si="45"/>
        <v>61971</v>
      </c>
      <c r="N157" s="113">
        <f t="shared" si="45"/>
        <v>1004340</v>
      </c>
      <c r="O157" s="114">
        <f t="shared" si="39"/>
        <v>0.90062412568600014</v>
      </c>
    </row>
    <row r="158" spans="1:19" s="84" customFormat="1" x14ac:dyDescent="0.25">
      <c r="A158" s="72"/>
      <c r="B158" s="152" t="s">
        <v>325</v>
      </c>
      <c r="C158" s="100" t="s">
        <v>326</v>
      </c>
      <c r="D158" s="90">
        <f>+D161+D159</f>
        <v>110364000</v>
      </c>
      <c r="E158" s="91">
        <f t="shared" ref="E158:K158" si="46">+E161+E159</f>
        <v>0</v>
      </c>
      <c r="F158" s="91">
        <f t="shared" si="46"/>
        <v>371000</v>
      </c>
      <c r="G158" s="91">
        <f t="shared" si="46"/>
        <v>110735000</v>
      </c>
      <c r="H158" s="91">
        <f t="shared" si="46"/>
        <v>0</v>
      </c>
      <c r="I158" s="92">
        <f t="shared" si="46"/>
        <v>110735000</v>
      </c>
      <c r="J158" s="90">
        <f t="shared" si="46"/>
        <v>31800</v>
      </c>
      <c r="K158" s="91">
        <f t="shared" si="46"/>
        <v>312700</v>
      </c>
      <c r="L158" s="93">
        <f t="shared" si="38"/>
        <v>0.28238587619090622</v>
      </c>
      <c r="M158" s="94">
        <f>+M161+M159</f>
        <v>31800</v>
      </c>
      <c r="N158" s="95">
        <f>+N161+N159</f>
        <v>312700</v>
      </c>
      <c r="O158" s="96">
        <f t="shared" si="39"/>
        <v>0.28238587619090622</v>
      </c>
    </row>
    <row r="159" spans="1:19" s="84" customFormat="1" ht="18.75" customHeight="1" x14ac:dyDescent="0.25">
      <c r="A159" s="72"/>
      <c r="B159" s="152" t="s">
        <v>327</v>
      </c>
      <c r="C159" s="100" t="s">
        <v>328</v>
      </c>
      <c r="D159" s="90">
        <f>+D160</f>
        <v>0</v>
      </c>
      <c r="E159" s="91">
        <f t="shared" ref="E159:K159" si="47">+E160</f>
        <v>0</v>
      </c>
      <c r="F159" s="91">
        <f t="shared" si="47"/>
        <v>371000</v>
      </c>
      <c r="G159" s="91">
        <f t="shared" si="47"/>
        <v>371000</v>
      </c>
      <c r="H159" s="91">
        <f t="shared" si="47"/>
        <v>0</v>
      </c>
      <c r="I159" s="92">
        <f t="shared" si="47"/>
        <v>371000</v>
      </c>
      <c r="J159" s="90">
        <f t="shared" si="47"/>
        <v>31800</v>
      </c>
      <c r="K159" s="91">
        <f t="shared" si="47"/>
        <v>312700</v>
      </c>
      <c r="L159" s="93">
        <f t="shared" si="38"/>
        <v>84.285714285714292</v>
      </c>
      <c r="M159" s="94">
        <f>+M160</f>
        <v>31800</v>
      </c>
      <c r="N159" s="95">
        <f>+N160</f>
        <v>312700</v>
      </c>
      <c r="O159" s="96">
        <f t="shared" si="39"/>
        <v>84.285714285714292</v>
      </c>
    </row>
    <row r="160" spans="1:19" s="84" customFormat="1" x14ac:dyDescent="0.25">
      <c r="A160" s="72"/>
      <c r="B160" s="153" t="s">
        <v>329</v>
      </c>
      <c r="C160" s="107" t="s">
        <v>330</v>
      </c>
      <c r="D160" s="108">
        <f>+'[1]Plano GastosJera'!B207</f>
        <v>0</v>
      </c>
      <c r="E160" s="109">
        <f>+'[1]Plano GastosJera'!C207</f>
        <v>0</v>
      </c>
      <c r="F160" s="109">
        <f>+'[1]Plano GastosJera'!D207</f>
        <v>371000</v>
      </c>
      <c r="G160" s="109">
        <f>+'[1]Plano GastosJera'!E207</f>
        <v>371000</v>
      </c>
      <c r="H160" s="109">
        <f>+'[1]Plano GastosJera'!F207</f>
        <v>0</v>
      </c>
      <c r="I160" s="110">
        <f>+'[1]Plano GastosJera'!G207</f>
        <v>371000</v>
      </c>
      <c r="J160" s="108">
        <f>'[1]Plano GastosJera'!K207</f>
        <v>31800</v>
      </c>
      <c r="K160" s="109">
        <f>'[1]Plano GastosJera'!L207</f>
        <v>312700</v>
      </c>
      <c r="L160" s="111">
        <f t="shared" si="38"/>
        <v>84.285714285714292</v>
      </c>
      <c r="M160" s="112">
        <f>'[1]Plano GastosJera'!O207</f>
        <v>31800</v>
      </c>
      <c r="N160" s="113">
        <f>'[1]Plano GastosJera'!P207</f>
        <v>312700</v>
      </c>
      <c r="O160" s="114">
        <f t="shared" si="39"/>
        <v>84.285714285714292</v>
      </c>
      <c r="P160" s="82"/>
      <c r="Q160" s="82"/>
      <c r="R160" s="82"/>
    </row>
    <row r="161" spans="1:19" s="84" customFormat="1" x14ac:dyDescent="0.25">
      <c r="A161" s="72"/>
      <c r="B161" s="154" t="s">
        <v>331</v>
      </c>
      <c r="C161" s="127" t="s">
        <v>332</v>
      </c>
      <c r="D161" s="108">
        <f>+D162+D163+D164+D165+D166</f>
        <v>110364000</v>
      </c>
      <c r="E161" s="109">
        <f t="shared" ref="E161:K161" si="48">+E162+E163+E164+E165+E166</f>
        <v>0</v>
      </c>
      <c r="F161" s="109">
        <f t="shared" si="48"/>
        <v>0</v>
      </c>
      <c r="G161" s="109">
        <f t="shared" si="48"/>
        <v>110364000</v>
      </c>
      <c r="H161" s="109">
        <f t="shared" si="48"/>
        <v>0</v>
      </c>
      <c r="I161" s="110">
        <f t="shared" si="48"/>
        <v>110364000</v>
      </c>
      <c r="J161" s="108">
        <f t="shared" si="48"/>
        <v>0</v>
      </c>
      <c r="K161" s="109">
        <f t="shared" si="48"/>
        <v>0</v>
      </c>
      <c r="L161" s="111">
        <f t="shared" si="38"/>
        <v>0</v>
      </c>
      <c r="M161" s="112">
        <f>+M162+M163+M164+M165+M166</f>
        <v>0</v>
      </c>
      <c r="N161" s="113">
        <f>+N162+N163+N164+N165+N166</f>
        <v>0</v>
      </c>
      <c r="O161" s="114">
        <f t="shared" si="39"/>
        <v>0</v>
      </c>
    </row>
    <row r="162" spans="1:19" x14ac:dyDescent="0.25">
      <c r="A162" s="51"/>
      <c r="B162" s="155" t="s">
        <v>333</v>
      </c>
      <c r="C162" s="100" t="s">
        <v>334</v>
      </c>
      <c r="D162" s="90">
        <f>'[1]Plano GastosJera'!B209</f>
        <v>34135000</v>
      </c>
      <c r="E162" s="91">
        <f>'[1]Plano GastosJera'!C209</f>
        <v>0</v>
      </c>
      <c r="F162" s="91">
        <f>'[1]Plano GastosJera'!D209</f>
        <v>0</v>
      </c>
      <c r="G162" s="91">
        <f>'[1]Plano GastosJera'!E209</f>
        <v>34135000</v>
      </c>
      <c r="H162" s="91">
        <f>'[1]Plano GastosJera'!F209</f>
        <v>0</v>
      </c>
      <c r="I162" s="92">
        <f>'[1]Plano GastosJera'!G209</f>
        <v>34135000</v>
      </c>
      <c r="J162" s="90">
        <f>'[1]Plano GastosJera'!K209</f>
        <v>0</v>
      </c>
      <c r="K162" s="91">
        <f>'[1]Plano GastosJera'!L209</f>
        <v>0</v>
      </c>
      <c r="L162" s="93">
        <f t="shared" si="38"/>
        <v>0</v>
      </c>
      <c r="M162" s="94">
        <f>'[1]Plano GastosJera'!O209</f>
        <v>0</v>
      </c>
      <c r="N162" s="95">
        <f>'[1]Plano GastosJera'!P209</f>
        <v>0</v>
      </c>
      <c r="O162" s="96">
        <f t="shared" si="39"/>
        <v>0</v>
      </c>
      <c r="P162" s="71"/>
      <c r="Q162" s="71"/>
      <c r="R162" s="71"/>
    </row>
    <row r="163" spans="1:19" x14ac:dyDescent="0.25">
      <c r="A163" s="51"/>
      <c r="B163" s="155" t="s">
        <v>335</v>
      </c>
      <c r="C163" s="100" t="s">
        <v>336</v>
      </c>
      <c r="D163" s="90">
        <f>'[1]Plano GastosJera'!B211</f>
        <v>44986000</v>
      </c>
      <c r="E163" s="91">
        <f>'[1]Plano GastosJera'!C211</f>
        <v>0</v>
      </c>
      <c r="F163" s="91">
        <f>'[1]Plano GastosJera'!D211</f>
        <v>0</v>
      </c>
      <c r="G163" s="91">
        <f>'[1]Plano GastosJera'!E211</f>
        <v>44986000</v>
      </c>
      <c r="H163" s="91">
        <f>'[1]Plano GastosJera'!F211</f>
        <v>0</v>
      </c>
      <c r="I163" s="92">
        <f>'[1]Plano GastosJera'!G211</f>
        <v>44986000</v>
      </c>
      <c r="J163" s="90">
        <f>'[1]Plano GastosJera'!K211</f>
        <v>0</v>
      </c>
      <c r="K163" s="91">
        <f>'[1]Plano GastosJera'!L211</f>
        <v>0</v>
      </c>
      <c r="L163" s="93">
        <f t="shared" si="38"/>
        <v>0</v>
      </c>
      <c r="M163" s="94">
        <f>'[1]Plano GastosJera'!O211</f>
        <v>0</v>
      </c>
      <c r="N163" s="95">
        <f>'[1]Plano GastosJera'!P211</f>
        <v>0</v>
      </c>
      <c r="O163" s="96">
        <f t="shared" si="39"/>
        <v>0</v>
      </c>
      <c r="P163" s="71"/>
      <c r="Q163" s="71"/>
      <c r="R163" s="71"/>
    </row>
    <row r="164" spans="1:19" x14ac:dyDescent="0.25">
      <c r="A164" s="51"/>
      <c r="B164" s="155" t="s">
        <v>337</v>
      </c>
      <c r="C164" s="100" t="s">
        <v>338</v>
      </c>
      <c r="D164" s="90">
        <f>'[1]Plano GastosJera'!B213</f>
        <v>20949000</v>
      </c>
      <c r="E164" s="91">
        <f>'[1]Plano GastosJera'!C213</f>
        <v>0</v>
      </c>
      <c r="F164" s="91">
        <f>'[1]Plano GastosJera'!D213</f>
        <v>0</v>
      </c>
      <c r="G164" s="91">
        <f>'[1]Plano GastosJera'!E213</f>
        <v>20949000</v>
      </c>
      <c r="H164" s="91">
        <f>'[1]Plano GastosJera'!F213</f>
        <v>0</v>
      </c>
      <c r="I164" s="92">
        <f>'[1]Plano GastosJera'!G213</f>
        <v>20949000</v>
      </c>
      <c r="J164" s="90">
        <f>'[1]Plano GastosJera'!K213</f>
        <v>0</v>
      </c>
      <c r="K164" s="91">
        <f>'[1]Plano GastosJera'!L213</f>
        <v>0</v>
      </c>
      <c r="L164" s="93">
        <f t="shared" si="38"/>
        <v>0</v>
      </c>
      <c r="M164" s="94">
        <f>'[1]Plano GastosJera'!O213</f>
        <v>0</v>
      </c>
      <c r="N164" s="95">
        <f>'[1]Plano GastosJera'!P213</f>
        <v>0</v>
      </c>
      <c r="O164" s="96">
        <f t="shared" si="39"/>
        <v>0</v>
      </c>
      <c r="P164" s="71"/>
      <c r="Q164" s="71"/>
      <c r="R164" s="71"/>
    </row>
    <row r="165" spans="1:19" x14ac:dyDescent="0.25">
      <c r="A165" s="51"/>
      <c r="B165" s="155" t="s">
        <v>339</v>
      </c>
      <c r="C165" s="100" t="s">
        <v>340</v>
      </c>
      <c r="D165" s="90">
        <f>'[1]Plano GastosJera'!B215</f>
        <v>6439000</v>
      </c>
      <c r="E165" s="91">
        <f>'[1]Plano GastosJera'!C215</f>
        <v>0</v>
      </c>
      <c r="F165" s="91">
        <f>'[1]Plano GastosJera'!D215</f>
        <v>0</v>
      </c>
      <c r="G165" s="91">
        <f>'[1]Plano GastosJera'!E215</f>
        <v>6439000</v>
      </c>
      <c r="H165" s="91">
        <f>'[1]Plano GastosJera'!F215</f>
        <v>0</v>
      </c>
      <c r="I165" s="92">
        <f>'[1]Plano GastosJera'!G215</f>
        <v>6439000</v>
      </c>
      <c r="J165" s="90">
        <f>'[1]Plano GastosJera'!K215</f>
        <v>0</v>
      </c>
      <c r="K165" s="91">
        <f>'[1]Plano GastosJera'!L215</f>
        <v>0</v>
      </c>
      <c r="L165" s="93">
        <f t="shared" si="38"/>
        <v>0</v>
      </c>
      <c r="M165" s="94">
        <f>'[1]Plano GastosJera'!O215</f>
        <v>0</v>
      </c>
      <c r="N165" s="95">
        <f>'[1]Plano GastosJera'!P215</f>
        <v>0</v>
      </c>
      <c r="O165" s="96">
        <f t="shared" si="39"/>
        <v>0</v>
      </c>
      <c r="P165" s="71"/>
      <c r="Q165" s="71"/>
      <c r="R165" s="71"/>
    </row>
    <row r="166" spans="1:19" x14ac:dyDescent="0.25">
      <c r="A166" s="51"/>
      <c r="B166" s="155" t="s">
        <v>341</v>
      </c>
      <c r="C166" s="100" t="s">
        <v>342</v>
      </c>
      <c r="D166" s="90">
        <f>'[1]Plano GastosJera'!B217</f>
        <v>3855000</v>
      </c>
      <c r="E166" s="91">
        <f>'[1]Plano GastosJera'!C217</f>
        <v>0</v>
      </c>
      <c r="F166" s="91">
        <f>'[1]Plano GastosJera'!D217</f>
        <v>0</v>
      </c>
      <c r="G166" s="91">
        <f>'[1]Plano GastosJera'!E217</f>
        <v>3855000</v>
      </c>
      <c r="H166" s="91">
        <f>'[1]Plano GastosJera'!F217</f>
        <v>0</v>
      </c>
      <c r="I166" s="92">
        <f>'[1]Plano GastosJera'!G217</f>
        <v>3855000</v>
      </c>
      <c r="J166" s="90">
        <f>'[1]Plano GastosJera'!K217</f>
        <v>0</v>
      </c>
      <c r="K166" s="91">
        <f>'[1]Plano GastosJera'!L217</f>
        <v>0</v>
      </c>
      <c r="L166" s="93">
        <f t="shared" si="38"/>
        <v>0</v>
      </c>
      <c r="M166" s="94">
        <f>'[1]Plano GastosJera'!O217</f>
        <v>0</v>
      </c>
      <c r="N166" s="95">
        <f>'[1]Plano GastosJera'!P217</f>
        <v>0</v>
      </c>
      <c r="O166" s="96">
        <f t="shared" si="39"/>
        <v>0</v>
      </c>
      <c r="P166" s="71"/>
      <c r="Q166" s="71"/>
      <c r="R166" s="71"/>
    </row>
    <row r="167" spans="1:19" s="84" customFormat="1" x14ac:dyDescent="0.25">
      <c r="A167" s="72"/>
      <c r="B167" s="153" t="s">
        <v>343</v>
      </c>
      <c r="C167" s="107" t="s">
        <v>344</v>
      </c>
      <c r="D167" s="108">
        <f>+D168</f>
        <v>361000</v>
      </c>
      <c r="E167" s="109">
        <f t="shared" ref="E167:K167" si="49">+E168</f>
        <v>0</v>
      </c>
      <c r="F167" s="109">
        <f t="shared" si="49"/>
        <v>420000</v>
      </c>
      <c r="G167" s="109">
        <f t="shared" si="49"/>
        <v>781000</v>
      </c>
      <c r="H167" s="109">
        <f t="shared" si="49"/>
        <v>0</v>
      </c>
      <c r="I167" s="110">
        <f t="shared" si="49"/>
        <v>781000</v>
      </c>
      <c r="J167" s="108">
        <f t="shared" si="49"/>
        <v>30171</v>
      </c>
      <c r="K167" s="109">
        <f t="shared" si="49"/>
        <v>691640</v>
      </c>
      <c r="L167" s="111">
        <f t="shared" si="38"/>
        <v>88.558258642765679</v>
      </c>
      <c r="M167" s="112">
        <f>+M168</f>
        <v>30171</v>
      </c>
      <c r="N167" s="113">
        <f>+N168</f>
        <v>691640</v>
      </c>
      <c r="O167" s="114">
        <f t="shared" si="39"/>
        <v>88.558258642765679</v>
      </c>
    </row>
    <row r="168" spans="1:19" x14ac:dyDescent="0.25">
      <c r="A168" s="51"/>
      <c r="B168" s="155" t="s">
        <v>345</v>
      </c>
      <c r="C168" s="100" t="s">
        <v>346</v>
      </c>
      <c r="D168" s="90">
        <f>'[1]Plano GastosJera'!B219</f>
        <v>361000</v>
      </c>
      <c r="E168" s="91">
        <f>'[1]Plano GastosJera'!C219</f>
        <v>0</v>
      </c>
      <c r="F168" s="91">
        <f>'[1]Plano GastosJera'!D219</f>
        <v>420000</v>
      </c>
      <c r="G168" s="91">
        <f>'[1]Plano GastosJera'!E219</f>
        <v>781000</v>
      </c>
      <c r="H168" s="91">
        <f>'[1]Plano GastosJera'!F219</f>
        <v>0</v>
      </c>
      <c r="I168" s="92">
        <f>'[1]Plano GastosJera'!G219</f>
        <v>781000</v>
      </c>
      <c r="J168" s="90">
        <f>'[1]Plano GastosJera'!K219</f>
        <v>30171</v>
      </c>
      <c r="K168" s="91">
        <f>'[1]Plano GastosJera'!L219</f>
        <v>691640</v>
      </c>
      <c r="L168" s="93">
        <f t="shared" si="38"/>
        <v>88.558258642765679</v>
      </c>
      <c r="M168" s="94">
        <f>'[1]Plano GastosJera'!O219</f>
        <v>30171</v>
      </c>
      <c r="N168" s="95">
        <f>'[1]Plano GastosJera'!P219</f>
        <v>691640</v>
      </c>
      <c r="O168" s="96">
        <f t="shared" si="39"/>
        <v>88.558258642765679</v>
      </c>
      <c r="P168" s="71"/>
      <c r="Q168" s="71"/>
      <c r="R168" s="71"/>
    </row>
    <row r="169" spans="1:19" s="84" customFormat="1" x14ac:dyDescent="0.25">
      <c r="A169" s="72"/>
      <c r="B169" s="126" t="s">
        <v>347</v>
      </c>
      <c r="C169" s="127" t="s">
        <v>348</v>
      </c>
      <c r="D169" s="108">
        <f>+D170</f>
        <v>240000000</v>
      </c>
      <c r="E169" s="109">
        <f t="shared" ref="E169:K169" si="50">+E170</f>
        <v>0</v>
      </c>
      <c r="F169" s="109">
        <f t="shared" si="50"/>
        <v>-18198000</v>
      </c>
      <c r="G169" s="109">
        <f t="shared" si="50"/>
        <v>221802000</v>
      </c>
      <c r="H169" s="109">
        <f t="shared" si="50"/>
        <v>0</v>
      </c>
      <c r="I169" s="110">
        <f t="shared" si="50"/>
        <v>221802000</v>
      </c>
      <c r="J169" s="108">
        <f t="shared" si="50"/>
        <v>0</v>
      </c>
      <c r="K169" s="109">
        <f t="shared" si="50"/>
        <v>221802000</v>
      </c>
      <c r="L169" s="111">
        <f t="shared" si="38"/>
        <v>100</v>
      </c>
      <c r="M169" s="112">
        <f>+M170</f>
        <v>18483500</v>
      </c>
      <c r="N169" s="113">
        <f>+N170</f>
        <v>132465083</v>
      </c>
      <c r="O169" s="114">
        <f t="shared" si="39"/>
        <v>59.722222071938035</v>
      </c>
    </row>
    <row r="170" spans="1:19" x14ac:dyDescent="0.25">
      <c r="A170" s="51"/>
      <c r="B170" s="155" t="s">
        <v>349</v>
      </c>
      <c r="C170" s="100" t="s">
        <v>350</v>
      </c>
      <c r="D170" s="90">
        <f>'[1]Plano GastosJera'!B221</f>
        <v>240000000</v>
      </c>
      <c r="E170" s="91">
        <f>'[1]Plano GastosJera'!C221</f>
        <v>0</v>
      </c>
      <c r="F170" s="91">
        <f>'[1]Plano GastosJera'!D221</f>
        <v>-18198000</v>
      </c>
      <c r="G170" s="91">
        <f>'[1]Plano GastosJera'!E221</f>
        <v>221802000</v>
      </c>
      <c r="H170" s="91">
        <f>'[1]Plano GastosJera'!F221</f>
        <v>0</v>
      </c>
      <c r="I170" s="92">
        <f>'[1]Plano GastosJera'!G221</f>
        <v>221802000</v>
      </c>
      <c r="J170" s="90">
        <f>'[1]Plano GastosJera'!K221</f>
        <v>0</v>
      </c>
      <c r="K170" s="91">
        <f>'[1]Plano GastosJera'!L221</f>
        <v>221802000</v>
      </c>
      <c r="L170" s="93">
        <f t="shared" si="38"/>
        <v>100</v>
      </c>
      <c r="M170" s="94">
        <f>'[1]Plano GastosJera'!O221</f>
        <v>18483500</v>
      </c>
      <c r="N170" s="95">
        <f>'[1]Plano GastosJera'!P221</f>
        <v>132465083</v>
      </c>
      <c r="O170" s="96">
        <f t="shared" si="39"/>
        <v>59.722222071938035</v>
      </c>
      <c r="P170" s="71"/>
      <c r="Q170" s="71"/>
      <c r="R170" s="71"/>
      <c r="S170" s="71"/>
    </row>
    <row r="171" spans="1:19" s="84" customFormat="1" x14ac:dyDescent="0.25">
      <c r="A171" s="72"/>
      <c r="B171" s="126" t="s">
        <v>351</v>
      </c>
      <c r="C171" s="127" t="s">
        <v>352</v>
      </c>
      <c r="D171" s="108">
        <f>+D172+D173+D174</f>
        <v>713204000</v>
      </c>
      <c r="E171" s="109">
        <f t="shared" ref="E171:K171" si="51">+E172+E173+E174</f>
        <v>0</v>
      </c>
      <c r="F171" s="109">
        <f t="shared" si="51"/>
        <v>0</v>
      </c>
      <c r="G171" s="109">
        <f t="shared" si="51"/>
        <v>713204000</v>
      </c>
      <c r="H171" s="109">
        <f t="shared" si="51"/>
        <v>0</v>
      </c>
      <c r="I171" s="110">
        <f t="shared" si="51"/>
        <v>713204000</v>
      </c>
      <c r="J171" s="108">
        <f t="shared" si="51"/>
        <v>0</v>
      </c>
      <c r="K171" s="109">
        <f t="shared" si="51"/>
        <v>551727838</v>
      </c>
      <c r="L171" s="111">
        <f t="shared" si="38"/>
        <v>77.359049865115736</v>
      </c>
      <c r="M171" s="112">
        <f>+M172+M173+M174</f>
        <v>96908454</v>
      </c>
      <c r="N171" s="113">
        <f>+N172+N173+N174</f>
        <v>551727838</v>
      </c>
      <c r="O171" s="114">
        <f t="shared" si="39"/>
        <v>77.359049865115736</v>
      </c>
    </row>
    <row r="172" spans="1:19" x14ac:dyDescent="0.25">
      <c r="A172" s="51"/>
      <c r="B172" s="104" t="s">
        <v>353</v>
      </c>
      <c r="C172" s="100" t="s">
        <v>354</v>
      </c>
      <c r="D172" s="90">
        <f>'[1]Plano GastosJera'!B223</f>
        <v>470000000</v>
      </c>
      <c r="E172" s="91">
        <f>'[1]Plano GastosJera'!C223</f>
        <v>0</v>
      </c>
      <c r="F172" s="91">
        <f>'[1]Plano GastosJera'!D223</f>
        <v>0</v>
      </c>
      <c r="G172" s="91">
        <f>'[1]Plano GastosJera'!E223</f>
        <v>470000000</v>
      </c>
      <c r="H172" s="91">
        <f>'[1]Plano GastosJera'!F223</f>
        <v>0</v>
      </c>
      <c r="I172" s="92">
        <f>'[1]Plano GastosJera'!G223</f>
        <v>470000000</v>
      </c>
      <c r="J172" s="90">
        <f>'[1]Plano GastosJera'!K223</f>
        <v>0</v>
      </c>
      <c r="K172" s="91">
        <f>'[1]Plano GastosJera'!L223</f>
        <v>454367184</v>
      </c>
      <c r="L172" s="93">
        <f t="shared" si="38"/>
        <v>96.673868936170209</v>
      </c>
      <c r="M172" s="94">
        <f>'[1]Plano GastosJera'!O223</f>
        <v>0</v>
      </c>
      <c r="N172" s="95">
        <f>'[1]Plano GastosJera'!P223</f>
        <v>454367184</v>
      </c>
      <c r="O172" s="96">
        <f t="shared" si="39"/>
        <v>96.673868936170209</v>
      </c>
      <c r="P172" s="71"/>
      <c r="Q172" s="71"/>
      <c r="R172" s="71"/>
    </row>
    <row r="173" spans="1:19" x14ac:dyDescent="0.25">
      <c r="A173" s="51"/>
      <c r="B173" s="104" t="s">
        <v>355</v>
      </c>
      <c r="C173" s="100" t="s">
        <v>356</v>
      </c>
      <c r="D173" s="90">
        <f>'[1]Plano GastosJera'!B225</f>
        <v>170000000</v>
      </c>
      <c r="E173" s="91">
        <f>'[1]Plano GastosJera'!C225</f>
        <v>0</v>
      </c>
      <c r="F173" s="91">
        <f>'[1]Plano GastosJera'!D225</f>
        <v>0</v>
      </c>
      <c r="G173" s="91">
        <f>'[1]Plano GastosJera'!E225</f>
        <v>170000000</v>
      </c>
      <c r="H173" s="91">
        <f>'[1]Plano GastosJera'!F225</f>
        <v>0</v>
      </c>
      <c r="I173" s="92">
        <f>'[1]Plano GastosJera'!G225</f>
        <v>170000000</v>
      </c>
      <c r="J173" s="90">
        <f>'[1]Plano GastosJera'!K225</f>
        <v>0</v>
      </c>
      <c r="K173" s="91">
        <f>'[1]Plano GastosJera'!L225</f>
        <v>46908454</v>
      </c>
      <c r="L173" s="93">
        <f t="shared" si="38"/>
        <v>27.593208235294121</v>
      </c>
      <c r="M173" s="94">
        <f>'[1]Plano GastosJera'!O225</f>
        <v>46908454</v>
      </c>
      <c r="N173" s="95">
        <f>'[1]Plano GastosJera'!P225</f>
        <v>46908454</v>
      </c>
      <c r="O173" s="96">
        <f t="shared" si="39"/>
        <v>27.593208235294121</v>
      </c>
      <c r="P173" s="71"/>
      <c r="Q173" s="71"/>
      <c r="R173" s="71"/>
    </row>
    <row r="174" spans="1:19" x14ac:dyDescent="0.25">
      <c r="A174" s="51"/>
      <c r="B174" s="104" t="s">
        <v>357</v>
      </c>
      <c r="C174" s="100" t="s">
        <v>358</v>
      </c>
      <c r="D174" s="90">
        <f>'[1]Plano GastosJera'!B227</f>
        <v>73204000</v>
      </c>
      <c r="E174" s="91">
        <f>'[1]Plano GastosJera'!C227</f>
        <v>0</v>
      </c>
      <c r="F174" s="91">
        <f>'[1]Plano GastosJera'!D227</f>
        <v>0</v>
      </c>
      <c r="G174" s="91">
        <f>'[1]Plano GastosJera'!E227</f>
        <v>73204000</v>
      </c>
      <c r="H174" s="91">
        <f>'[1]Plano GastosJera'!F227</f>
        <v>0</v>
      </c>
      <c r="I174" s="92">
        <f>'[1]Plano GastosJera'!G227</f>
        <v>73204000</v>
      </c>
      <c r="J174" s="90">
        <f>'[1]Plano GastosJera'!K227</f>
        <v>0</v>
      </c>
      <c r="K174" s="91">
        <f>'[1]Plano GastosJera'!L227</f>
        <v>50452200</v>
      </c>
      <c r="L174" s="93">
        <f t="shared" si="38"/>
        <v>68.92000437134584</v>
      </c>
      <c r="M174" s="94">
        <f>'[1]Plano GastosJera'!O227</f>
        <v>50000000</v>
      </c>
      <c r="N174" s="95">
        <f>'[1]Plano GastosJera'!P227</f>
        <v>50452200</v>
      </c>
      <c r="O174" s="96">
        <f t="shared" si="39"/>
        <v>68.92000437134584</v>
      </c>
      <c r="P174" s="71"/>
      <c r="Q174" s="71"/>
      <c r="R174" s="71"/>
    </row>
    <row r="175" spans="1:19" s="84" customFormat="1" x14ac:dyDescent="0.25">
      <c r="A175" s="72"/>
      <c r="B175" s="87" t="s">
        <v>359</v>
      </c>
      <c r="C175" s="102" t="s">
        <v>360</v>
      </c>
      <c r="D175" s="75">
        <f>+D176+D180+D184+D189+D192</f>
        <v>2001083000</v>
      </c>
      <c r="E175" s="76">
        <f t="shared" ref="E175:K175" si="52">+E176+E180+E184+E189+E192</f>
        <v>0</v>
      </c>
      <c r="F175" s="76">
        <f t="shared" si="52"/>
        <v>-9300000</v>
      </c>
      <c r="G175" s="76">
        <f t="shared" si="52"/>
        <v>1991783000</v>
      </c>
      <c r="H175" s="76">
        <f t="shared" si="52"/>
        <v>0</v>
      </c>
      <c r="I175" s="77">
        <f t="shared" si="52"/>
        <v>1991783000</v>
      </c>
      <c r="J175" s="75">
        <f t="shared" si="52"/>
        <v>9520443</v>
      </c>
      <c r="K175" s="76">
        <f t="shared" si="52"/>
        <v>1708989590</v>
      </c>
      <c r="L175" s="78">
        <f t="shared" si="38"/>
        <v>85.801997004693789</v>
      </c>
      <c r="M175" s="79">
        <f>+M176+M180+M184+M189+M192</f>
        <v>143192032</v>
      </c>
      <c r="N175" s="80">
        <f>+N176+N180+N184+N189+N192</f>
        <v>804033986</v>
      </c>
      <c r="O175" s="81">
        <f t="shared" si="39"/>
        <v>40.367549376613823</v>
      </c>
    </row>
    <row r="176" spans="1:19" s="84" customFormat="1" x14ac:dyDescent="0.25">
      <c r="A176" s="72"/>
      <c r="B176" s="126" t="s">
        <v>361</v>
      </c>
      <c r="C176" s="127" t="s">
        <v>362</v>
      </c>
      <c r="D176" s="108">
        <f>+D177+D178+D179</f>
        <v>449317000</v>
      </c>
      <c r="E176" s="109">
        <f t="shared" ref="E176:K176" si="53">+E177+E178+E179</f>
        <v>0</v>
      </c>
      <c r="F176" s="109">
        <f t="shared" si="53"/>
        <v>49425786</v>
      </c>
      <c r="G176" s="109">
        <f t="shared" si="53"/>
        <v>498742786</v>
      </c>
      <c r="H176" s="109">
        <f t="shared" si="53"/>
        <v>0</v>
      </c>
      <c r="I176" s="110">
        <f t="shared" si="53"/>
        <v>498742786</v>
      </c>
      <c r="J176" s="108">
        <f t="shared" si="53"/>
        <v>0</v>
      </c>
      <c r="K176" s="109">
        <f t="shared" si="53"/>
        <v>373354306</v>
      </c>
      <c r="L176" s="111">
        <f t="shared" si="38"/>
        <v>74.859088989409457</v>
      </c>
      <c r="M176" s="112">
        <f>+M177+M178+M179</f>
        <v>29962700</v>
      </c>
      <c r="N176" s="113">
        <f>+N177+N178+N179</f>
        <v>249911052</v>
      </c>
      <c r="O176" s="114">
        <f t="shared" si="39"/>
        <v>50.108203870842559</v>
      </c>
    </row>
    <row r="177" spans="1:18" x14ac:dyDescent="0.25">
      <c r="A177" s="51"/>
      <c r="B177" s="104" t="s">
        <v>363</v>
      </c>
      <c r="C177" s="100" t="s">
        <v>364</v>
      </c>
      <c r="D177" s="90">
        <f>'[1]Plano GastosJera'!B229</f>
        <v>100000000</v>
      </c>
      <c r="E177" s="91">
        <f>'[1]Plano GastosJera'!C229</f>
        <v>0</v>
      </c>
      <c r="F177" s="91">
        <f>'[1]Plano GastosJera'!D229</f>
        <v>0</v>
      </c>
      <c r="G177" s="91">
        <f>'[1]Plano GastosJera'!E229</f>
        <v>100000000</v>
      </c>
      <c r="H177" s="91">
        <f>'[1]Plano GastosJera'!F229</f>
        <v>0</v>
      </c>
      <c r="I177" s="92">
        <f>'[1]Plano GastosJera'!G229</f>
        <v>100000000</v>
      </c>
      <c r="J177" s="90">
        <f>'[1]Plano GastosJera'!K229</f>
        <v>0</v>
      </c>
      <c r="K177" s="91">
        <f>'[1]Plano GastosJera'!L229</f>
        <v>37332941</v>
      </c>
      <c r="L177" s="93">
        <f t="shared" si="38"/>
        <v>37.332940999999998</v>
      </c>
      <c r="M177" s="94">
        <f>'[1]Plano GastosJera'!O229</f>
        <v>0</v>
      </c>
      <c r="N177" s="95">
        <f>'[1]Plano GastosJera'!P229</f>
        <v>23616470</v>
      </c>
      <c r="O177" s="96">
        <f t="shared" si="39"/>
        <v>23.61647</v>
      </c>
      <c r="P177" s="71"/>
      <c r="Q177" s="71"/>
      <c r="R177" s="71"/>
    </row>
    <row r="178" spans="1:18" x14ac:dyDescent="0.25">
      <c r="A178" s="51"/>
      <c r="B178" s="104" t="s">
        <v>365</v>
      </c>
      <c r="C178" s="100" t="s">
        <v>366</v>
      </c>
      <c r="D178" s="90">
        <f>'[1]Plano GastosJera'!B231</f>
        <v>42454000</v>
      </c>
      <c r="E178" s="91">
        <f>'[1]Plano GastosJera'!C231</f>
        <v>0</v>
      </c>
      <c r="F178" s="91">
        <f>'[1]Plano GastosJera'!D231</f>
        <v>0</v>
      </c>
      <c r="G178" s="91">
        <f>'[1]Plano GastosJera'!E231</f>
        <v>42454000</v>
      </c>
      <c r="H178" s="91">
        <f>'[1]Plano GastosJera'!F231</f>
        <v>0</v>
      </c>
      <c r="I178" s="92">
        <f>'[1]Plano GastosJera'!G231</f>
        <v>42454000</v>
      </c>
      <c r="J178" s="90">
        <f>'[1]Plano GastosJera'!K231</f>
        <v>0</v>
      </c>
      <c r="K178" s="91">
        <f>'[1]Plano GastosJera'!L231</f>
        <v>33745865</v>
      </c>
      <c r="L178" s="93">
        <f t="shared" si="38"/>
        <v>79.488069439864333</v>
      </c>
      <c r="M178" s="94">
        <f>'[1]Plano GastosJera'!O231</f>
        <v>0</v>
      </c>
      <c r="N178" s="95">
        <f>'[1]Plano GastosJera'!P231</f>
        <v>20247519</v>
      </c>
      <c r="O178" s="96">
        <f t="shared" si="39"/>
        <v>47.692841663918593</v>
      </c>
      <c r="P178" s="71"/>
      <c r="Q178" s="71"/>
      <c r="R178" s="71"/>
    </row>
    <row r="179" spans="1:18" x14ac:dyDescent="0.25">
      <c r="A179" s="51"/>
      <c r="B179" s="156" t="s">
        <v>367</v>
      </c>
      <c r="C179" s="100" t="s">
        <v>368</v>
      </c>
      <c r="D179" s="90">
        <f>'[1]Plano GastosJera'!B233</f>
        <v>306863000</v>
      </c>
      <c r="E179" s="91">
        <f>'[1]Plano GastosJera'!C233</f>
        <v>0</v>
      </c>
      <c r="F179" s="91">
        <f>'[1]Plano GastosJera'!D233</f>
        <v>49425786</v>
      </c>
      <c r="G179" s="91">
        <f>'[1]Plano GastosJera'!E233</f>
        <v>356288786</v>
      </c>
      <c r="H179" s="91">
        <f>'[1]Plano GastosJera'!F233</f>
        <v>0</v>
      </c>
      <c r="I179" s="92">
        <f>'[1]Plano GastosJera'!G233</f>
        <v>356288786</v>
      </c>
      <c r="J179" s="90">
        <f>'[1]Plano GastosJera'!K233</f>
        <v>0</v>
      </c>
      <c r="K179" s="91">
        <f>'[1]Plano GastosJera'!L233</f>
        <v>302275500</v>
      </c>
      <c r="L179" s="93">
        <f t="shared" si="38"/>
        <v>84.840026371192039</v>
      </c>
      <c r="M179" s="94">
        <f>'[1]Plano GastosJera'!O233</f>
        <v>29962700</v>
      </c>
      <c r="N179" s="95">
        <f>'[1]Plano GastosJera'!P233</f>
        <v>206047063</v>
      </c>
      <c r="O179" s="96">
        <f t="shared" si="39"/>
        <v>57.831475784926887</v>
      </c>
      <c r="P179" s="71"/>
      <c r="Q179" s="71"/>
      <c r="R179" s="71"/>
    </row>
    <row r="180" spans="1:18" s="84" customFormat="1" x14ac:dyDescent="0.25">
      <c r="A180" s="72"/>
      <c r="B180" s="126" t="s">
        <v>369</v>
      </c>
      <c r="C180" s="127" t="s">
        <v>370</v>
      </c>
      <c r="D180" s="108">
        <f>+D181+D182+D183</f>
        <v>273980000</v>
      </c>
      <c r="E180" s="109">
        <f t="shared" ref="E180:K180" si="54">+E181+E182+E183</f>
        <v>0</v>
      </c>
      <c r="F180" s="109">
        <f t="shared" si="54"/>
        <v>0</v>
      </c>
      <c r="G180" s="109">
        <f t="shared" si="54"/>
        <v>273980000</v>
      </c>
      <c r="H180" s="109">
        <f t="shared" si="54"/>
        <v>0</v>
      </c>
      <c r="I180" s="110">
        <f t="shared" si="54"/>
        <v>273980000</v>
      </c>
      <c r="J180" s="108">
        <f t="shared" si="54"/>
        <v>1154980</v>
      </c>
      <c r="K180" s="109">
        <f t="shared" si="54"/>
        <v>263187166</v>
      </c>
      <c r="L180" s="111">
        <f t="shared" si="38"/>
        <v>96.060721950507329</v>
      </c>
      <c r="M180" s="112">
        <f>+M181+M182+M183</f>
        <v>18297649</v>
      </c>
      <c r="N180" s="113">
        <f>+N181+N182+N183</f>
        <v>104285335</v>
      </c>
      <c r="O180" s="114">
        <f t="shared" si="39"/>
        <v>38.06311957077159</v>
      </c>
    </row>
    <row r="181" spans="1:18" x14ac:dyDescent="0.25">
      <c r="A181" s="51"/>
      <c r="B181" s="104" t="s">
        <v>371</v>
      </c>
      <c r="C181" s="100" t="s">
        <v>372</v>
      </c>
      <c r="D181" s="90">
        <f>'[1]Plano GastosJera'!B235</f>
        <v>15450000</v>
      </c>
      <c r="E181" s="91">
        <f>'[1]Plano GastosJera'!C235</f>
        <v>0</v>
      </c>
      <c r="F181" s="91">
        <f>'[1]Plano GastosJera'!D235</f>
        <v>0</v>
      </c>
      <c r="G181" s="91">
        <f>'[1]Plano GastosJera'!E235</f>
        <v>15450000</v>
      </c>
      <c r="H181" s="91">
        <f>'[1]Plano GastosJera'!F235</f>
        <v>0</v>
      </c>
      <c r="I181" s="92">
        <f>'[1]Plano GastosJera'!G235</f>
        <v>15450000</v>
      </c>
      <c r="J181" s="90">
        <f>'[1]Plano GastosJera'!K235</f>
        <v>1154980</v>
      </c>
      <c r="K181" s="91">
        <f>'[1]Plano GastosJera'!L235</f>
        <v>5694004</v>
      </c>
      <c r="L181" s="93">
        <f t="shared" si="38"/>
        <v>36.854394822006469</v>
      </c>
      <c r="M181" s="94">
        <f>'[1]Plano GastosJera'!O235</f>
        <v>1154980</v>
      </c>
      <c r="N181" s="95">
        <f>'[1]Plano GastosJera'!P235</f>
        <v>5694004</v>
      </c>
      <c r="O181" s="96">
        <f t="shared" si="39"/>
        <v>36.854394822006469</v>
      </c>
      <c r="P181" s="71"/>
      <c r="Q181" s="71"/>
      <c r="R181" s="71"/>
    </row>
    <row r="182" spans="1:18" x14ac:dyDescent="0.25">
      <c r="A182" s="51"/>
      <c r="B182" s="104" t="s">
        <v>373</v>
      </c>
      <c r="C182" s="100" t="s">
        <v>374</v>
      </c>
      <c r="D182" s="90">
        <f>'[1]Plano GastosJera'!B237</f>
        <v>1030000</v>
      </c>
      <c r="E182" s="91">
        <f>'[1]Plano GastosJera'!C237</f>
        <v>0</v>
      </c>
      <c r="F182" s="91">
        <f>'[1]Plano GastosJera'!D237</f>
        <v>0</v>
      </c>
      <c r="G182" s="91">
        <f>'[1]Plano GastosJera'!E237</f>
        <v>1030000</v>
      </c>
      <c r="H182" s="91">
        <f>'[1]Plano GastosJera'!F237</f>
        <v>0</v>
      </c>
      <c r="I182" s="92">
        <f>'[1]Plano GastosJera'!G237</f>
        <v>1030000</v>
      </c>
      <c r="J182" s="90">
        <f>'[1]Plano GastosJera'!K237</f>
        <v>0</v>
      </c>
      <c r="K182" s="91">
        <f>'[1]Plano GastosJera'!L237</f>
        <v>0</v>
      </c>
      <c r="L182" s="93">
        <f t="shared" si="38"/>
        <v>0</v>
      </c>
      <c r="M182" s="94">
        <f>'[1]Plano GastosJera'!O237</f>
        <v>0</v>
      </c>
      <c r="N182" s="95">
        <f>'[1]Plano GastosJera'!P237</f>
        <v>0</v>
      </c>
      <c r="O182" s="96">
        <f t="shared" si="39"/>
        <v>0</v>
      </c>
      <c r="P182" s="71"/>
      <c r="Q182" s="71"/>
      <c r="R182" s="71"/>
    </row>
    <row r="183" spans="1:18" x14ac:dyDescent="0.25">
      <c r="A183" s="51"/>
      <c r="B183" s="104" t="s">
        <v>375</v>
      </c>
      <c r="C183" s="100" t="s">
        <v>376</v>
      </c>
      <c r="D183" s="90">
        <f>'[1]Plano GastosJera'!B239</f>
        <v>257500000</v>
      </c>
      <c r="E183" s="91">
        <f>'[1]Plano GastosJera'!C239</f>
        <v>0</v>
      </c>
      <c r="F183" s="91">
        <f>'[1]Plano GastosJera'!D239</f>
        <v>0</v>
      </c>
      <c r="G183" s="91">
        <f>'[1]Plano GastosJera'!E239</f>
        <v>257500000</v>
      </c>
      <c r="H183" s="91">
        <f>'[1]Plano GastosJera'!F239</f>
        <v>0</v>
      </c>
      <c r="I183" s="92">
        <f>'[1]Plano GastosJera'!G239</f>
        <v>257500000</v>
      </c>
      <c r="J183" s="90">
        <f>'[1]Plano GastosJera'!K239</f>
        <v>0</v>
      </c>
      <c r="K183" s="91">
        <f>'[1]Plano GastosJera'!L239</f>
        <v>257493162</v>
      </c>
      <c r="L183" s="93">
        <f t="shared" si="38"/>
        <v>99.997344466019428</v>
      </c>
      <c r="M183" s="94">
        <f>'[1]Plano GastosJera'!O239</f>
        <v>17142669</v>
      </c>
      <c r="N183" s="95">
        <f>'[1]Plano GastosJera'!P239</f>
        <v>98591331</v>
      </c>
      <c r="O183" s="96">
        <f t="shared" si="39"/>
        <v>38.287895533980581</v>
      </c>
      <c r="P183" s="71"/>
      <c r="Q183" s="71"/>
      <c r="R183" s="71"/>
    </row>
    <row r="184" spans="1:18" s="84" customFormat="1" x14ac:dyDescent="0.25">
      <c r="A184" s="72"/>
      <c r="B184" s="126" t="s">
        <v>377</v>
      </c>
      <c r="C184" s="127" t="s">
        <v>378</v>
      </c>
      <c r="D184" s="108">
        <f>+D185+D186+D187+D188</f>
        <v>1034162000</v>
      </c>
      <c r="E184" s="109">
        <f t="shared" ref="E184:K184" si="55">+E185+E186+E187+E188</f>
        <v>0</v>
      </c>
      <c r="F184" s="109">
        <f t="shared" si="55"/>
        <v>-61725786</v>
      </c>
      <c r="G184" s="109">
        <f t="shared" si="55"/>
        <v>972436214</v>
      </c>
      <c r="H184" s="109">
        <f t="shared" si="55"/>
        <v>0</v>
      </c>
      <c r="I184" s="110">
        <f t="shared" si="55"/>
        <v>972436214</v>
      </c>
      <c r="J184" s="108">
        <f t="shared" si="55"/>
        <v>0</v>
      </c>
      <c r="K184" s="109">
        <f t="shared" si="55"/>
        <v>902429223</v>
      </c>
      <c r="L184" s="111">
        <f t="shared" si="38"/>
        <v>92.800865497179032</v>
      </c>
      <c r="M184" s="112">
        <f>+M185+M186+M187+M188</f>
        <v>76017590</v>
      </c>
      <c r="N184" s="113">
        <f>+N185+N186+N187+N188</f>
        <v>360801949</v>
      </c>
      <c r="O184" s="114">
        <f t="shared" si="39"/>
        <v>37.102891048851866</v>
      </c>
    </row>
    <row r="185" spans="1:18" x14ac:dyDescent="0.25">
      <c r="A185" s="51"/>
      <c r="B185" s="104" t="s">
        <v>379</v>
      </c>
      <c r="C185" s="100" t="s">
        <v>380</v>
      </c>
      <c r="D185" s="90">
        <f>'[1]Plano GastosJera'!B241</f>
        <v>474000000</v>
      </c>
      <c r="E185" s="91">
        <f>'[1]Plano GastosJera'!C241</f>
        <v>0</v>
      </c>
      <c r="F185" s="91">
        <f>'[1]Plano GastosJera'!D241</f>
        <v>-68312586</v>
      </c>
      <c r="G185" s="91">
        <f>'[1]Plano GastosJera'!E241</f>
        <v>405687414</v>
      </c>
      <c r="H185" s="91">
        <f>'[1]Plano GastosJera'!F241</f>
        <v>0</v>
      </c>
      <c r="I185" s="92">
        <f>'[1]Plano GastosJera'!G241</f>
        <v>405687414</v>
      </c>
      <c r="J185" s="90">
        <f>'[1]Plano GastosJera'!K241</f>
        <v>0</v>
      </c>
      <c r="K185" s="91">
        <f>'[1]Plano GastosJera'!L241</f>
        <v>405687414</v>
      </c>
      <c r="L185" s="93">
        <f t="shared" si="38"/>
        <v>100</v>
      </c>
      <c r="M185" s="94">
        <f>'[1]Plano GastosJera'!O241</f>
        <v>32682930</v>
      </c>
      <c r="N185" s="95">
        <f>'[1]Plano GastosJera'!P241</f>
        <v>129757435</v>
      </c>
      <c r="O185" s="96">
        <f t="shared" si="39"/>
        <v>31.984584811398658</v>
      </c>
      <c r="P185" s="71"/>
      <c r="Q185" s="71"/>
      <c r="R185" s="71"/>
    </row>
    <row r="186" spans="1:18" x14ac:dyDescent="0.25">
      <c r="A186" s="51"/>
      <c r="B186" s="104" t="s">
        <v>381</v>
      </c>
      <c r="C186" s="100" t="s">
        <v>382</v>
      </c>
      <c r="D186" s="90">
        <f>'[1]Plano GastosJera'!B243</f>
        <v>332566000</v>
      </c>
      <c r="E186" s="91">
        <f>'[1]Plano GastosJera'!C243</f>
        <v>0</v>
      </c>
      <c r="F186" s="91">
        <f>'[1]Plano GastosJera'!D243</f>
        <v>0</v>
      </c>
      <c r="G186" s="91">
        <f>'[1]Plano GastosJera'!E243</f>
        <v>332566000</v>
      </c>
      <c r="H186" s="91">
        <f>'[1]Plano GastosJera'!F243</f>
        <v>0</v>
      </c>
      <c r="I186" s="92">
        <f>'[1]Plano GastosJera'!G243</f>
        <v>332566000</v>
      </c>
      <c r="J186" s="90">
        <f>'[1]Plano GastosJera'!K243</f>
        <v>0</v>
      </c>
      <c r="K186" s="91">
        <f>'[1]Plano GastosJera'!L243</f>
        <v>275287542</v>
      </c>
      <c r="L186" s="93">
        <f t="shared" si="38"/>
        <v>82.776814827733446</v>
      </c>
      <c r="M186" s="94">
        <f>'[1]Plano GastosJera'!O243</f>
        <v>23142619</v>
      </c>
      <c r="N186" s="95">
        <f>'[1]Plano GastosJera'!P243</f>
        <v>85116657</v>
      </c>
      <c r="O186" s="96">
        <f t="shared" si="39"/>
        <v>25.593914290697185</v>
      </c>
      <c r="P186" s="71"/>
      <c r="Q186" s="71"/>
      <c r="R186" s="71"/>
    </row>
    <row r="187" spans="1:18" x14ac:dyDescent="0.25">
      <c r="A187" s="51"/>
      <c r="B187" s="104" t="s">
        <v>383</v>
      </c>
      <c r="C187" s="100" t="s">
        <v>384</v>
      </c>
      <c r="D187" s="90">
        <f>'[1]Plano GastosJera'!B245</f>
        <v>51136000</v>
      </c>
      <c r="E187" s="91">
        <f>'[1]Plano GastosJera'!C245</f>
        <v>0</v>
      </c>
      <c r="F187" s="91">
        <f>'[1]Plano GastosJera'!D245</f>
        <v>0</v>
      </c>
      <c r="G187" s="91">
        <f>'[1]Plano GastosJera'!E245</f>
        <v>51136000</v>
      </c>
      <c r="H187" s="91">
        <f>'[1]Plano GastosJera'!F245</f>
        <v>0</v>
      </c>
      <c r="I187" s="92">
        <f>'[1]Plano GastosJera'!G245</f>
        <v>51136000</v>
      </c>
      <c r="J187" s="90">
        <f>'[1]Plano GastosJera'!K245</f>
        <v>0</v>
      </c>
      <c r="K187" s="91">
        <f>'[1]Plano GastosJera'!L245</f>
        <v>51136000</v>
      </c>
      <c r="L187" s="93">
        <f t="shared" si="38"/>
        <v>100</v>
      </c>
      <c r="M187" s="94">
        <f>'[1]Plano GastosJera'!O245</f>
        <v>5724828</v>
      </c>
      <c r="N187" s="95">
        <f>'[1]Plano GastosJera'!P245</f>
        <v>23874476</v>
      </c>
      <c r="O187" s="96">
        <f t="shared" si="39"/>
        <v>46.688196182728412</v>
      </c>
      <c r="P187" s="71"/>
      <c r="Q187" s="71"/>
      <c r="R187" s="71"/>
    </row>
    <row r="188" spans="1:18" x14ac:dyDescent="0.25">
      <c r="A188" s="51"/>
      <c r="B188" s="156" t="s">
        <v>385</v>
      </c>
      <c r="C188" s="100" t="s">
        <v>386</v>
      </c>
      <c r="D188" s="90">
        <f>'[1]Plano GastosJera'!B247</f>
        <v>176460000</v>
      </c>
      <c r="E188" s="91">
        <f>'[1]Plano GastosJera'!C247</f>
        <v>0</v>
      </c>
      <c r="F188" s="91">
        <f>'[1]Plano GastosJera'!D247</f>
        <v>6586800</v>
      </c>
      <c r="G188" s="91">
        <f>'[1]Plano GastosJera'!E247</f>
        <v>183046800</v>
      </c>
      <c r="H188" s="91">
        <f>'[1]Plano GastosJera'!F247</f>
        <v>0</v>
      </c>
      <c r="I188" s="92">
        <f>'[1]Plano GastosJera'!G247</f>
        <v>183046800</v>
      </c>
      <c r="J188" s="90">
        <f>'[1]Plano GastosJera'!K247</f>
        <v>0</v>
      </c>
      <c r="K188" s="91">
        <f>'[1]Plano GastosJera'!L247</f>
        <v>170318267</v>
      </c>
      <c r="L188" s="93">
        <f t="shared" si="38"/>
        <v>93.046295810688846</v>
      </c>
      <c r="M188" s="94">
        <f>'[1]Plano GastosJera'!O247</f>
        <v>14467213</v>
      </c>
      <c r="N188" s="95">
        <f>'[1]Plano GastosJera'!P247</f>
        <v>122053381</v>
      </c>
      <c r="O188" s="96">
        <f t="shared" si="39"/>
        <v>66.678784332749871</v>
      </c>
      <c r="P188" s="71"/>
      <c r="Q188" s="71"/>
      <c r="R188" s="71"/>
    </row>
    <row r="189" spans="1:18" s="84" customFormat="1" x14ac:dyDescent="0.25">
      <c r="A189" s="72"/>
      <c r="B189" s="126" t="s">
        <v>387</v>
      </c>
      <c r="C189" s="127" t="s">
        <v>388</v>
      </c>
      <c r="D189" s="108">
        <f>+D190+D191</f>
        <v>108682000</v>
      </c>
      <c r="E189" s="109">
        <f t="shared" ref="E189:K189" si="56">+E190+E191</f>
        <v>0</v>
      </c>
      <c r="F189" s="109">
        <f t="shared" si="56"/>
        <v>0</v>
      </c>
      <c r="G189" s="109">
        <f t="shared" si="56"/>
        <v>108682000</v>
      </c>
      <c r="H189" s="109">
        <f t="shared" si="56"/>
        <v>0</v>
      </c>
      <c r="I189" s="110">
        <f t="shared" si="56"/>
        <v>108682000</v>
      </c>
      <c r="J189" s="108">
        <f t="shared" si="56"/>
        <v>8365463</v>
      </c>
      <c r="K189" s="109">
        <f t="shared" si="56"/>
        <v>60838895</v>
      </c>
      <c r="L189" s="111">
        <f t="shared" si="38"/>
        <v>55.978814339080984</v>
      </c>
      <c r="M189" s="112">
        <f>+M190+M191</f>
        <v>8365463</v>
      </c>
      <c r="N189" s="113">
        <f>+N190+N191</f>
        <v>60838895</v>
      </c>
      <c r="O189" s="114">
        <f t="shared" si="39"/>
        <v>55.978814339080984</v>
      </c>
    </row>
    <row r="190" spans="1:18" x14ac:dyDescent="0.25">
      <c r="A190" s="51"/>
      <c r="B190" s="104" t="s">
        <v>389</v>
      </c>
      <c r="C190" s="100" t="s">
        <v>390</v>
      </c>
      <c r="D190" s="90">
        <f>'[1]Plano GastosJera'!B249</f>
        <v>100786000</v>
      </c>
      <c r="E190" s="91">
        <f>'[1]Plano GastosJera'!C249</f>
        <v>0</v>
      </c>
      <c r="F190" s="91">
        <f>'[1]Plano GastosJera'!D249</f>
        <v>0</v>
      </c>
      <c r="G190" s="91">
        <f>'[1]Plano GastosJera'!E249</f>
        <v>100786000</v>
      </c>
      <c r="H190" s="91">
        <f>'[1]Plano GastosJera'!F249</f>
        <v>0</v>
      </c>
      <c r="I190" s="92">
        <f>'[1]Plano GastosJera'!G249</f>
        <v>100786000</v>
      </c>
      <c r="J190" s="90">
        <f>'[1]Plano GastosJera'!K249</f>
        <v>8044100</v>
      </c>
      <c r="K190" s="91">
        <f>'[1]Plano GastosJera'!L249</f>
        <v>58708180</v>
      </c>
      <c r="L190" s="93">
        <f t="shared" si="38"/>
        <v>58.250332387434767</v>
      </c>
      <c r="M190" s="94">
        <f>'[1]Plano GastosJera'!O249</f>
        <v>8044100</v>
      </c>
      <c r="N190" s="95">
        <f>'[1]Plano GastosJera'!P249</f>
        <v>58708180</v>
      </c>
      <c r="O190" s="96">
        <f t="shared" si="39"/>
        <v>58.250332387434767</v>
      </c>
      <c r="P190" s="71"/>
      <c r="Q190" s="71"/>
      <c r="R190" s="71"/>
    </row>
    <row r="191" spans="1:18" x14ac:dyDescent="0.25">
      <c r="A191" s="51"/>
      <c r="B191" s="104" t="s">
        <v>391</v>
      </c>
      <c r="C191" s="100" t="s">
        <v>392</v>
      </c>
      <c r="D191" s="90">
        <f>'[1]Plano GastosJera'!B251</f>
        <v>7896000</v>
      </c>
      <c r="E191" s="91">
        <f>'[1]Plano GastosJera'!C251</f>
        <v>0</v>
      </c>
      <c r="F191" s="91">
        <f>'[1]Plano GastosJera'!D251</f>
        <v>0</v>
      </c>
      <c r="G191" s="91">
        <f>'[1]Plano GastosJera'!E251</f>
        <v>7896000</v>
      </c>
      <c r="H191" s="91">
        <f>'[1]Plano GastosJera'!F251</f>
        <v>0</v>
      </c>
      <c r="I191" s="92">
        <f>'[1]Plano GastosJera'!G251</f>
        <v>7896000</v>
      </c>
      <c r="J191" s="90">
        <f>'[1]Plano GastosJera'!K251</f>
        <v>321363</v>
      </c>
      <c r="K191" s="91">
        <f>'[1]Plano GastosJera'!L251</f>
        <v>2130715</v>
      </c>
      <c r="L191" s="93">
        <f t="shared" si="38"/>
        <v>26.984739108409322</v>
      </c>
      <c r="M191" s="94">
        <f>'[1]Plano GastosJera'!O251</f>
        <v>321363</v>
      </c>
      <c r="N191" s="95">
        <f>'[1]Plano GastosJera'!P251</f>
        <v>2130715</v>
      </c>
      <c r="O191" s="96">
        <f t="shared" si="39"/>
        <v>26.984739108409322</v>
      </c>
      <c r="P191" s="71"/>
      <c r="Q191" s="71"/>
      <c r="R191" s="71"/>
    </row>
    <row r="192" spans="1:18" s="84" customFormat="1" x14ac:dyDescent="0.25">
      <c r="A192" s="72"/>
      <c r="B192" s="157" t="s">
        <v>393</v>
      </c>
      <c r="C192" s="158" t="s">
        <v>394</v>
      </c>
      <c r="D192" s="130">
        <f>+D193+D194+D195+D196</f>
        <v>134942000</v>
      </c>
      <c r="E192" s="131">
        <f t="shared" ref="E192:N192" si="57">+E193+E194+E195+E196</f>
        <v>0</v>
      </c>
      <c r="F192" s="131">
        <f t="shared" si="57"/>
        <v>3000000</v>
      </c>
      <c r="G192" s="131">
        <f t="shared" si="57"/>
        <v>137942000</v>
      </c>
      <c r="H192" s="131">
        <f t="shared" si="57"/>
        <v>0</v>
      </c>
      <c r="I192" s="132">
        <f t="shared" si="57"/>
        <v>137942000</v>
      </c>
      <c r="J192" s="130">
        <f t="shared" si="57"/>
        <v>0</v>
      </c>
      <c r="K192" s="131">
        <f t="shared" si="57"/>
        <v>109180000</v>
      </c>
      <c r="L192" s="133">
        <f t="shared" si="38"/>
        <v>79.149207637992774</v>
      </c>
      <c r="M192" s="134">
        <f t="shared" si="57"/>
        <v>10548630</v>
      </c>
      <c r="N192" s="135">
        <f t="shared" si="57"/>
        <v>28196755</v>
      </c>
      <c r="O192" s="136">
        <f t="shared" si="39"/>
        <v>20.441022313726059</v>
      </c>
    </row>
    <row r="193" spans="1:18" x14ac:dyDescent="0.25">
      <c r="A193" s="51"/>
      <c r="B193" s="104" t="s">
        <v>395</v>
      </c>
      <c r="C193" s="100" t="s">
        <v>396</v>
      </c>
      <c r="D193" s="90">
        <f>'[1]Plano GastosJera'!B253</f>
        <v>39140000</v>
      </c>
      <c r="E193" s="91">
        <f>'[1]Plano GastosJera'!C253</f>
        <v>0</v>
      </c>
      <c r="F193" s="91">
        <f>'[1]Plano GastosJera'!D253</f>
        <v>0</v>
      </c>
      <c r="G193" s="91">
        <f>'[1]Plano GastosJera'!E253</f>
        <v>39140000</v>
      </c>
      <c r="H193" s="91">
        <f>'[1]Plano GastosJera'!F253</f>
        <v>0</v>
      </c>
      <c r="I193" s="92">
        <f>'[1]Plano GastosJera'!G253</f>
        <v>39140000</v>
      </c>
      <c r="J193" s="90">
        <f>'[1]Plano GastosJera'!K253</f>
        <v>0</v>
      </c>
      <c r="K193" s="91">
        <f>'[1]Plano GastosJera'!L253</f>
        <v>39000000</v>
      </c>
      <c r="L193" s="93">
        <f t="shared" si="38"/>
        <v>99.642309657639245</v>
      </c>
      <c r="M193" s="94">
        <f>'[1]Plano GastosJera'!O253</f>
        <v>10520000</v>
      </c>
      <c r="N193" s="95">
        <f>'[1]Plano GastosJera'!P253</f>
        <v>21520000</v>
      </c>
      <c r="O193" s="96">
        <f t="shared" si="39"/>
        <v>54.982115482881966</v>
      </c>
      <c r="P193" s="71"/>
      <c r="Q193" s="71"/>
      <c r="R193" s="71"/>
    </row>
    <row r="194" spans="1:18" x14ac:dyDescent="0.25">
      <c r="A194" s="51"/>
      <c r="B194" s="104" t="s">
        <v>397</v>
      </c>
      <c r="C194" s="100" t="s">
        <v>398</v>
      </c>
      <c r="D194" s="90">
        <f>'[1]Plano GastosJera'!B255</f>
        <v>44558000</v>
      </c>
      <c r="E194" s="91">
        <f>'[1]Plano GastosJera'!C255</f>
        <v>0</v>
      </c>
      <c r="F194" s="91">
        <f>'[1]Plano GastosJera'!D255</f>
        <v>0</v>
      </c>
      <c r="G194" s="91">
        <f>'[1]Plano GastosJera'!E255</f>
        <v>44558000</v>
      </c>
      <c r="H194" s="91">
        <f>'[1]Plano GastosJera'!F255</f>
        <v>0</v>
      </c>
      <c r="I194" s="92">
        <f>'[1]Plano GastosJera'!G255</f>
        <v>44558000</v>
      </c>
      <c r="J194" s="90">
        <f>'[1]Plano GastosJera'!K255</f>
        <v>0</v>
      </c>
      <c r="K194" s="91">
        <f>'[1]Plano GastosJera'!L255</f>
        <v>44558000</v>
      </c>
      <c r="L194" s="93">
        <f t="shared" si="38"/>
        <v>100</v>
      </c>
      <c r="M194" s="94">
        <f>'[1]Plano GastosJera'!O255</f>
        <v>0</v>
      </c>
      <c r="N194" s="95">
        <f>'[1]Plano GastosJera'!P255</f>
        <v>0</v>
      </c>
      <c r="O194" s="96">
        <f t="shared" si="39"/>
        <v>0</v>
      </c>
      <c r="P194" s="71"/>
      <c r="Q194" s="71"/>
      <c r="R194" s="71"/>
    </row>
    <row r="195" spans="1:18" x14ac:dyDescent="0.25">
      <c r="A195" s="51"/>
      <c r="B195" s="104" t="s">
        <v>399</v>
      </c>
      <c r="C195" s="100" t="s">
        <v>400</v>
      </c>
      <c r="D195" s="90">
        <f>'[1]Plano GastosJera'!B257</f>
        <v>25622000</v>
      </c>
      <c r="E195" s="91">
        <f>'[1]Plano GastosJera'!C257</f>
        <v>0</v>
      </c>
      <c r="F195" s="91">
        <f>'[1]Plano GastosJera'!D257</f>
        <v>0</v>
      </c>
      <c r="G195" s="91">
        <f>'[1]Plano GastosJera'!E257</f>
        <v>25622000</v>
      </c>
      <c r="H195" s="91">
        <f>'[1]Plano GastosJera'!F257</f>
        <v>0</v>
      </c>
      <c r="I195" s="92">
        <f>'[1]Plano GastosJera'!G257</f>
        <v>25622000</v>
      </c>
      <c r="J195" s="90">
        <f>'[1]Plano GastosJera'!K257</f>
        <v>0</v>
      </c>
      <c r="K195" s="91">
        <f>'[1]Plano GastosJera'!L257</f>
        <v>0</v>
      </c>
      <c r="L195" s="93">
        <f t="shared" si="38"/>
        <v>0</v>
      </c>
      <c r="M195" s="94">
        <f>'[1]Plano GastosJera'!O257</f>
        <v>0</v>
      </c>
      <c r="N195" s="95">
        <f>'[1]Plano GastosJera'!P257</f>
        <v>0</v>
      </c>
      <c r="O195" s="96">
        <f t="shared" si="39"/>
        <v>0</v>
      </c>
      <c r="P195" s="71"/>
      <c r="Q195" s="71"/>
      <c r="R195" s="71"/>
    </row>
    <row r="196" spans="1:18" x14ac:dyDescent="0.25">
      <c r="A196" s="51"/>
      <c r="B196" s="104" t="s">
        <v>401</v>
      </c>
      <c r="C196" s="100" t="s">
        <v>402</v>
      </c>
      <c r="D196" s="90">
        <f>'[1]Plano GastosJera'!B259</f>
        <v>25622000</v>
      </c>
      <c r="E196" s="91">
        <f>'[1]Plano GastosJera'!C259</f>
        <v>0</v>
      </c>
      <c r="F196" s="91">
        <f>'[1]Plano GastosJera'!D259</f>
        <v>3000000</v>
      </c>
      <c r="G196" s="91">
        <f>'[1]Plano GastosJera'!E259</f>
        <v>28622000</v>
      </c>
      <c r="H196" s="91">
        <f>'[1]Plano GastosJera'!F259</f>
        <v>0</v>
      </c>
      <c r="I196" s="92">
        <f>'[1]Plano GastosJera'!G259</f>
        <v>28622000</v>
      </c>
      <c r="J196" s="90">
        <f>'[1]Plano GastosJera'!K259</f>
        <v>0</v>
      </c>
      <c r="K196" s="91">
        <f>'[1]Plano GastosJera'!L259</f>
        <v>25622000</v>
      </c>
      <c r="L196" s="93">
        <f t="shared" si="38"/>
        <v>89.518552162672066</v>
      </c>
      <c r="M196" s="94">
        <f>'[1]Plano GastosJera'!O259</f>
        <v>28630</v>
      </c>
      <c r="N196" s="95">
        <f>'[1]Plano GastosJera'!P259</f>
        <v>6676755</v>
      </c>
      <c r="O196" s="96">
        <f t="shared" si="39"/>
        <v>23.32735308503948</v>
      </c>
      <c r="P196" s="71"/>
      <c r="Q196" s="71"/>
      <c r="R196" s="150"/>
    </row>
    <row r="197" spans="1:18" s="84" customFormat="1" x14ac:dyDescent="0.25">
      <c r="A197" s="72"/>
      <c r="B197" s="87" t="s">
        <v>403</v>
      </c>
      <c r="C197" s="102" t="s">
        <v>404</v>
      </c>
      <c r="D197" s="75">
        <f>+D198+D200+D202+D205</f>
        <v>276275000</v>
      </c>
      <c r="E197" s="76">
        <f t="shared" ref="E197:K197" si="58">+E198+E200+E202+E205</f>
        <v>0</v>
      </c>
      <c r="F197" s="76">
        <f t="shared" si="58"/>
        <v>0</v>
      </c>
      <c r="G197" s="76">
        <f t="shared" si="58"/>
        <v>276275000</v>
      </c>
      <c r="H197" s="76">
        <f t="shared" si="58"/>
        <v>0</v>
      </c>
      <c r="I197" s="77">
        <f t="shared" si="58"/>
        <v>276275000</v>
      </c>
      <c r="J197" s="75">
        <f t="shared" si="58"/>
        <v>64941367</v>
      </c>
      <c r="K197" s="76">
        <f t="shared" si="58"/>
        <v>249943140</v>
      </c>
      <c r="L197" s="78">
        <f t="shared" si="38"/>
        <v>90.468967514252114</v>
      </c>
      <c r="M197" s="79">
        <f>+M198+M200+M202+M205</f>
        <v>13589939</v>
      </c>
      <c r="N197" s="80">
        <f>+N198+N200+N202+N205</f>
        <v>49935058</v>
      </c>
      <c r="O197" s="81">
        <f t="shared" si="39"/>
        <v>18.074403402407022</v>
      </c>
    </row>
    <row r="198" spans="1:18" s="84" customFormat="1" x14ac:dyDescent="0.25">
      <c r="A198" s="72"/>
      <c r="B198" s="126" t="s">
        <v>405</v>
      </c>
      <c r="C198" s="127" t="s">
        <v>406</v>
      </c>
      <c r="D198" s="108">
        <f>+D199</f>
        <v>63603000</v>
      </c>
      <c r="E198" s="109">
        <f t="shared" ref="E198:K198" si="59">+E199</f>
        <v>0</v>
      </c>
      <c r="F198" s="109">
        <f t="shared" si="59"/>
        <v>0</v>
      </c>
      <c r="G198" s="109">
        <f t="shared" si="59"/>
        <v>63603000</v>
      </c>
      <c r="H198" s="109">
        <f t="shared" si="59"/>
        <v>0</v>
      </c>
      <c r="I198" s="110">
        <f t="shared" si="59"/>
        <v>63603000</v>
      </c>
      <c r="J198" s="108">
        <f t="shared" si="59"/>
        <v>63600000</v>
      </c>
      <c r="K198" s="109">
        <f t="shared" si="59"/>
        <v>63600000</v>
      </c>
      <c r="L198" s="111">
        <f t="shared" si="38"/>
        <v>99.995283241356532</v>
      </c>
      <c r="M198" s="112">
        <f>+M199</f>
        <v>0</v>
      </c>
      <c r="N198" s="113">
        <f>+N199</f>
        <v>0</v>
      </c>
      <c r="O198" s="114">
        <f t="shared" si="39"/>
        <v>0</v>
      </c>
    </row>
    <row r="199" spans="1:18" x14ac:dyDescent="0.25">
      <c r="A199" s="51"/>
      <c r="B199" s="104" t="s">
        <v>407</v>
      </c>
      <c r="C199" s="100" t="s">
        <v>408</v>
      </c>
      <c r="D199" s="90">
        <f>'[1]Plano GastosJera'!B261</f>
        <v>63603000</v>
      </c>
      <c r="E199" s="91">
        <f>'[1]Plano GastosJera'!C261</f>
        <v>0</v>
      </c>
      <c r="F199" s="91">
        <f>'[1]Plano GastosJera'!D261</f>
        <v>0</v>
      </c>
      <c r="G199" s="91">
        <f>'[1]Plano GastosJera'!E261</f>
        <v>63603000</v>
      </c>
      <c r="H199" s="91">
        <f>'[1]Plano GastosJera'!F261</f>
        <v>0</v>
      </c>
      <c r="I199" s="92">
        <f>'[1]Plano GastosJera'!G261</f>
        <v>63603000</v>
      </c>
      <c r="J199" s="90">
        <f>'[1]Plano GastosJera'!K261</f>
        <v>63600000</v>
      </c>
      <c r="K199" s="91">
        <f>'[1]Plano GastosJera'!L261</f>
        <v>63600000</v>
      </c>
      <c r="L199" s="93">
        <f t="shared" si="38"/>
        <v>99.995283241356532</v>
      </c>
      <c r="M199" s="94">
        <f>'[1]Plano GastosJera'!O261</f>
        <v>0</v>
      </c>
      <c r="N199" s="95">
        <f>'[1]Plano GastosJera'!P261</f>
        <v>0</v>
      </c>
      <c r="O199" s="96">
        <f t="shared" si="39"/>
        <v>0</v>
      </c>
      <c r="P199" s="71"/>
      <c r="Q199" s="71"/>
      <c r="R199" s="71"/>
    </row>
    <row r="200" spans="1:18" s="84" customFormat="1" x14ac:dyDescent="0.25">
      <c r="A200" s="72"/>
      <c r="B200" s="126" t="s">
        <v>409</v>
      </c>
      <c r="C200" s="127" t="s">
        <v>410</v>
      </c>
      <c r="D200" s="108">
        <f>+D201</f>
        <v>40314000</v>
      </c>
      <c r="E200" s="109">
        <f t="shared" ref="E200:K200" si="60">+E201</f>
        <v>0</v>
      </c>
      <c r="F200" s="109">
        <f t="shared" si="60"/>
        <v>0</v>
      </c>
      <c r="G200" s="109">
        <f t="shared" si="60"/>
        <v>40314000</v>
      </c>
      <c r="H200" s="109">
        <f t="shared" si="60"/>
        <v>0</v>
      </c>
      <c r="I200" s="110">
        <f t="shared" si="60"/>
        <v>40314000</v>
      </c>
      <c r="J200" s="108">
        <f t="shared" si="60"/>
        <v>0</v>
      </c>
      <c r="K200" s="109">
        <f t="shared" si="60"/>
        <v>21403984</v>
      </c>
      <c r="L200" s="111">
        <f t="shared" si="38"/>
        <v>53.093178548395102</v>
      </c>
      <c r="M200" s="112">
        <f>+M201</f>
        <v>576000</v>
      </c>
      <c r="N200" s="113">
        <f>+N201</f>
        <v>6175775</v>
      </c>
      <c r="O200" s="114">
        <f t="shared" si="39"/>
        <v>15.319181921912984</v>
      </c>
    </row>
    <row r="201" spans="1:18" x14ac:dyDescent="0.25">
      <c r="A201" s="51"/>
      <c r="B201" s="104" t="s">
        <v>411</v>
      </c>
      <c r="C201" s="100" t="s">
        <v>412</v>
      </c>
      <c r="D201" s="90">
        <f>'[1]Plano GastosJera'!B263</f>
        <v>40314000</v>
      </c>
      <c r="E201" s="91">
        <f>'[1]Plano GastosJera'!C263</f>
        <v>0</v>
      </c>
      <c r="F201" s="91">
        <f>'[1]Plano GastosJera'!D263</f>
        <v>0</v>
      </c>
      <c r="G201" s="91">
        <f>'[1]Plano GastosJera'!E263</f>
        <v>40314000</v>
      </c>
      <c r="H201" s="91">
        <f>'[1]Plano GastosJera'!F263</f>
        <v>0</v>
      </c>
      <c r="I201" s="92">
        <f>'[1]Plano GastosJera'!G263</f>
        <v>40314000</v>
      </c>
      <c r="J201" s="90">
        <f>'[1]Plano GastosJera'!K263</f>
        <v>0</v>
      </c>
      <c r="K201" s="91">
        <f>'[1]Plano GastosJera'!L263</f>
        <v>21403984</v>
      </c>
      <c r="L201" s="93">
        <f t="shared" si="38"/>
        <v>53.093178548395102</v>
      </c>
      <c r="M201" s="94">
        <f>'[1]Plano GastosJera'!O263</f>
        <v>576000</v>
      </c>
      <c r="N201" s="95">
        <f>'[1]Plano GastosJera'!P263</f>
        <v>6175775</v>
      </c>
      <c r="O201" s="96">
        <f t="shared" si="39"/>
        <v>15.319181921912984</v>
      </c>
      <c r="P201" s="71"/>
      <c r="Q201" s="71"/>
      <c r="R201" s="71"/>
    </row>
    <row r="202" spans="1:18" s="84" customFormat="1" x14ac:dyDescent="0.25">
      <c r="A202" s="72"/>
      <c r="B202" s="126" t="s">
        <v>413</v>
      </c>
      <c r="C202" s="127" t="s">
        <v>414</v>
      </c>
      <c r="D202" s="108">
        <f>+D203+D204</f>
        <v>21180000</v>
      </c>
      <c r="E202" s="109">
        <f t="shared" ref="E202:K202" si="61">+E203+E204</f>
        <v>0</v>
      </c>
      <c r="F202" s="109">
        <f t="shared" si="61"/>
        <v>0</v>
      </c>
      <c r="G202" s="109">
        <f t="shared" si="61"/>
        <v>21180000</v>
      </c>
      <c r="H202" s="109">
        <f t="shared" si="61"/>
        <v>0</v>
      </c>
      <c r="I202" s="110">
        <f t="shared" si="61"/>
        <v>21180000</v>
      </c>
      <c r="J202" s="108">
        <f t="shared" si="61"/>
        <v>1341367</v>
      </c>
      <c r="K202" s="109">
        <f t="shared" si="61"/>
        <v>13761156</v>
      </c>
      <c r="L202" s="111">
        <f t="shared" si="38"/>
        <v>64.972407932011336</v>
      </c>
      <c r="M202" s="112">
        <f>+M203+M204</f>
        <v>1341367</v>
      </c>
      <c r="N202" s="113">
        <f>+N203+N204</f>
        <v>11659916</v>
      </c>
      <c r="O202" s="114">
        <f t="shared" si="39"/>
        <v>55.051539187913122</v>
      </c>
    </row>
    <row r="203" spans="1:18" x14ac:dyDescent="0.25">
      <c r="A203" s="51"/>
      <c r="B203" s="104" t="s">
        <v>415</v>
      </c>
      <c r="C203" s="100" t="s">
        <v>416</v>
      </c>
      <c r="D203" s="90">
        <f>'[1]Plano GastosJera'!B265</f>
        <v>7896000</v>
      </c>
      <c r="E203" s="91">
        <f>'[1]Plano GastosJera'!C265</f>
        <v>0</v>
      </c>
      <c r="F203" s="91">
        <f>'[1]Plano GastosJera'!D265</f>
        <v>0</v>
      </c>
      <c r="G203" s="91">
        <f>'[1]Plano GastosJera'!E265</f>
        <v>7896000</v>
      </c>
      <c r="H203" s="91">
        <f>'[1]Plano GastosJera'!F265</f>
        <v>0</v>
      </c>
      <c r="I203" s="92">
        <f>'[1]Plano GastosJera'!G265</f>
        <v>7896000</v>
      </c>
      <c r="J203" s="90">
        <f>'[1]Plano GastosJera'!K265</f>
        <v>340957</v>
      </c>
      <c r="K203" s="91">
        <f>'[1]Plano GastosJera'!L265</f>
        <v>2505496</v>
      </c>
      <c r="L203" s="93">
        <f t="shared" si="38"/>
        <v>31.731205673758865</v>
      </c>
      <c r="M203" s="94">
        <f>'[1]Plano GastosJera'!O265</f>
        <v>340957</v>
      </c>
      <c r="N203" s="95">
        <f>'[1]Plano GastosJera'!P265</f>
        <v>2505496</v>
      </c>
      <c r="O203" s="96">
        <f t="shared" si="39"/>
        <v>31.731205673758865</v>
      </c>
      <c r="P203" s="71"/>
      <c r="Q203" s="71"/>
      <c r="R203" s="71"/>
    </row>
    <row r="204" spans="1:18" x14ac:dyDescent="0.25">
      <c r="A204" s="51"/>
      <c r="B204" s="104" t="s">
        <v>417</v>
      </c>
      <c r="C204" s="100" t="s">
        <v>418</v>
      </c>
      <c r="D204" s="90">
        <f>'[1]Plano GastosJera'!B267</f>
        <v>13284000</v>
      </c>
      <c r="E204" s="91">
        <f>'[1]Plano GastosJera'!C267</f>
        <v>0</v>
      </c>
      <c r="F204" s="91">
        <f>'[1]Plano GastosJera'!D267</f>
        <v>0</v>
      </c>
      <c r="G204" s="91">
        <f>'[1]Plano GastosJera'!E267</f>
        <v>13284000</v>
      </c>
      <c r="H204" s="91">
        <f>'[1]Plano GastosJera'!F267</f>
        <v>0</v>
      </c>
      <c r="I204" s="92">
        <f>'[1]Plano GastosJera'!G267</f>
        <v>13284000</v>
      </c>
      <c r="J204" s="90">
        <f>'[1]Plano GastosJera'!K267</f>
        <v>1000410</v>
      </c>
      <c r="K204" s="91">
        <f>'[1]Plano GastosJera'!L267</f>
        <v>11255660</v>
      </c>
      <c r="L204" s="93">
        <f t="shared" si="38"/>
        <v>84.730954531767537</v>
      </c>
      <c r="M204" s="94">
        <f>'[1]Plano GastosJera'!O267</f>
        <v>1000410</v>
      </c>
      <c r="N204" s="95">
        <f>'[1]Plano GastosJera'!P267</f>
        <v>9154420</v>
      </c>
      <c r="O204" s="96">
        <f t="shared" si="39"/>
        <v>68.913128575730198</v>
      </c>
      <c r="P204" s="71"/>
      <c r="Q204" s="71"/>
      <c r="R204" s="71"/>
    </row>
    <row r="205" spans="1:18" s="84" customFormat="1" x14ac:dyDescent="0.25">
      <c r="A205" s="72"/>
      <c r="B205" s="126" t="s">
        <v>419</v>
      </c>
      <c r="C205" s="127" t="s">
        <v>420</v>
      </c>
      <c r="D205" s="108">
        <f>+D206</f>
        <v>151178000</v>
      </c>
      <c r="E205" s="109">
        <f t="shared" ref="E205:K205" si="62">+E206</f>
        <v>0</v>
      </c>
      <c r="F205" s="109">
        <f t="shared" si="62"/>
        <v>0</v>
      </c>
      <c r="G205" s="109">
        <f t="shared" si="62"/>
        <v>151178000</v>
      </c>
      <c r="H205" s="109">
        <f t="shared" si="62"/>
        <v>0</v>
      </c>
      <c r="I205" s="110">
        <f t="shared" si="62"/>
        <v>151178000</v>
      </c>
      <c r="J205" s="108">
        <f t="shared" si="62"/>
        <v>0</v>
      </c>
      <c r="K205" s="109">
        <f t="shared" si="62"/>
        <v>151178000</v>
      </c>
      <c r="L205" s="111">
        <f t="shared" si="38"/>
        <v>100</v>
      </c>
      <c r="M205" s="112">
        <f>+M206</f>
        <v>11672572</v>
      </c>
      <c r="N205" s="113">
        <f>+N206</f>
        <v>32099367</v>
      </c>
      <c r="O205" s="114">
        <f t="shared" si="39"/>
        <v>21.232829512230616</v>
      </c>
    </row>
    <row r="206" spans="1:18" x14ac:dyDescent="0.25">
      <c r="A206" s="51"/>
      <c r="B206" s="104" t="s">
        <v>421</v>
      </c>
      <c r="C206" s="100" t="s">
        <v>422</v>
      </c>
      <c r="D206" s="90">
        <f>'[1]Plano GastosJera'!B269</f>
        <v>151178000</v>
      </c>
      <c r="E206" s="91">
        <f>'[1]Plano GastosJera'!C269</f>
        <v>0</v>
      </c>
      <c r="F206" s="91">
        <f>'[1]Plano GastosJera'!D269</f>
        <v>0</v>
      </c>
      <c r="G206" s="91">
        <f>'[1]Plano GastosJera'!E269</f>
        <v>151178000</v>
      </c>
      <c r="H206" s="91">
        <f>'[1]Plano GastosJera'!F269</f>
        <v>0</v>
      </c>
      <c r="I206" s="92">
        <f>'[1]Plano GastosJera'!G269</f>
        <v>151178000</v>
      </c>
      <c r="J206" s="90">
        <f>'[1]Plano GastosJera'!K269</f>
        <v>0</v>
      </c>
      <c r="K206" s="91">
        <f>'[1]Plano GastosJera'!L269</f>
        <v>151178000</v>
      </c>
      <c r="L206" s="93">
        <f t="shared" si="38"/>
        <v>100</v>
      </c>
      <c r="M206" s="94">
        <f>'[1]Plano GastosJera'!O269</f>
        <v>11672572</v>
      </c>
      <c r="N206" s="95">
        <f>'[1]Plano GastosJera'!P269</f>
        <v>32099367</v>
      </c>
      <c r="O206" s="96">
        <f t="shared" si="39"/>
        <v>21.232829512230616</v>
      </c>
      <c r="P206" s="71"/>
      <c r="Q206" s="71"/>
      <c r="R206" s="71"/>
    </row>
    <row r="207" spans="1:18" s="84" customFormat="1" x14ac:dyDescent="0.25">
      <c r="A207" s="72"/>
      <c r="B207" s="159" t="s">
        <v>423</v>
      </c>
      <c r="C207" s="74" t="s">
        <v>424</v>
      </c>
      <c r="D207" s="75">
        <f>+D208+D210</f>
        <v>13699000</v>
      </c>
      <c r="E207" s="76">
        <f t="shared" ref="E207:K207" si="63">+E208+E210</f>
        <v>0</v>
      </c>
      <c r="F207" s="76">
        <f t="shared" si="63"/>
        <v>0</v>
      </c>
      <c r="G207" s="76">
        <f t="shared" si="63"/>
        <v>13699000</v>
      </c>
      <c r="H207" s="76">
        <f t="shared" si="63"/>
        <v>0</v>
      </c>
      <c r="I207" s="77">
        <f t="shared" si="63"/>
        <v>13699000</v>
      </c>
      <c r="J207" s="75">
        <f t="shared" si="63"/>
        <v>0</v>
      </c>
      <c r="K207" s="76">
        <f t="shared" si="63"/>
        <v>670000</v>
      </c>
      <c r="L207" s="78">
        <f t="shared" si="38"/>
        <v>4.890867946565443</v>
      </c>
      <c r="M207" s="79">
        <f>+M208+M210</f>
        <v>0</v>
      </c>
      <c r="N207" s="80">
        <f>+N208+N210</f>
        <v>670000</v>
      </c>
      <c r="O207" s="78">
        <f t="shared" si="39"/>
        <v>4.890867946565443</v>
      </c>
    </row>
    <row r="208" spans="1:18" s="84" customFormat="1" x14ac:dyDescent="0.25">
      <c r="A208" s="72"/>
      <c r="B208" s="160" t="s">
        <v>425</v>
      </c>
      <c r="C208" s="151" t="s">
        <v>426</v>
      </c>
      <c r="D208" s="108">
        <f>+D209</f>
        <v>1030000</v>
      </c>
      <c r="E208" s="109">
        <f t="shared" ref="E208:K208" si="64">+E209</f>
        <v>0</v>
      </c>
      <c r="F208" s="109">
        <f t="shared" si="64"/>
        <v>0</v>
      </c>
      <c r="G208" s="109">
        <f t="shared" si="64"/>
        <v>1030000</v>
      </c>
      <c r="H208" s="109">
        <f t="shared" si="64"/>
        <v>0</v>
      </c>
      <c r="I208" s="110">
        <f t="shared" si="64"/>
        <v>1030000</v>
      </c>
      <c r="J208" s="108">
        <f t="shared" si="64"/>
        <v>0</v>
      </c>
      <c r="K208" s="109">
        <f t="shared" si="64"/>
        <v>670000</v>
      </c>
      <c r="L208" s="111">
        <f t="shared" si="38"/>
        <v>65.048543689320397</v>
      </c>
      <c r="M208" s="112">
        <f>+M209</f>
        <v>0</v>
      </c>
      <c r="N208" s="113">
        <f>+N209</f>
        <v>670000</v>
      </c>
      <c r="O208" s="114">
        <f t="shared" si="39"/>
        <v>65.048543689320397</v>
      </c>
    </row>
    <row r="209" spans="1:16" x14ac:dyDescent="0.25">
      <c r="A209" s="51"/>
      <c r="B209" s="161" t="s">
        <v>427</v>
      </c>
      <c r="C209" s="89" t="s">
        <v>428</v>
      </c>
      <c r="D209" s="90">
        <f>'[1]Plano GastosJera'!B5</f>
        <v>1030000</v>
      </c>
      <c r="E209" s="91">
        <f>'[1]Plano GastosJera'!C5</f>
        <v>0</v>
      </c>
      <c r="F209" s="91">
        <f>'[1]Plano GastosJera'!D5</f>
        <v>0</v>
      </c>
      <c r="G209" s="91">
        <f>'[1]Plano GastosJera'!E5</f>
        <v>1030000</v>
      </c>
      <c r="H209" s="91">
        <f>'[1]Plano GastosJera'!F5</f>
        <v>0</v>
      </c>
      <c r="I209" s="92">
        <f>'[1]Plano GastosJera'!G5</f>
        <v>1030000</v>
      </c>
      <c r="J209" s="90">
        <f>'[1]Plano GastosJera'!K5</f>
        <v>0</v>
      </c>
      <c r="K209" s="91">
        <f>'[1]Plano GastosJera'!L5</f>
        <v>670000</v>
      </c>
      <c r="L209" s="93">
        <f t="shared" si="38"/>
        <v>65.048543689320397</v>
      </c>
      <c r="M209" s="94">
        <f>'[1]Plano GastosJera'!O5</f>
        <v>0</v>
      </c>
      <c r="N209" s="95">
        <f>'[1]Plano GastosJera'!P5</f>
        <v>670000</v>
      </c>
      <c r="O209" s="96">
        <f t="shared" si="39"/>
        <v>65.048543689320397</v>
      </c>
      <c r="P209" s="71"/>
    </row>
    <row r="210" spans="1:16" s="84" customFormat="1" x14ac:dyDescent="0.25">
      <c r="A210" s="72"/>
      <c r="B210" s="162" t="s">
        <v>429</v>
      </c>
      <c r="C210" s="163" t="s">
        <v>430</v>
      </c>
      <c r="D210" s="130">
        <f>+D211</f>
        <v>12669000</v>
      </c>
      <c r="E210" s="131">
        <f t="shared" ref="E210:K211" si="65">+E211</f>
        <v>0</v>
      </c>
      <c r="F210" s="131">
        <f t="shared" si="65"/>
        <v>0</v>
      </c>
      <c r="G210" s="131">
        <f t="shared" si="65"/>
        <v>12669000</v>
      </c>
      <c r="H210" s="131">
        <f t="shared" si="65"/>
        <v>0</v>
      </c>
      <c r="I210" s="132">
        <f t="shared" si="65"/>
        <v>12669000</v>
      </c>
      <c r="J210" s="130">
        <f t="shared" si="65"/>
        <v>0</v>
      </c>
      <c r="K210" s="131">
        <f t="shared" si="65"/>
        <v>0</v>
      </c>
      <c r="L210" s="133">
        <f t="shared" si="38"/>
        <v>0</v>
      </c>
      <c r="M210" s="134">
        <f>+M211</f>
        <v>0</v>
      </c>
      <c r="N210" s="135">
        <f>+N211</f>
        <v>0</v>
      </c>
      <c r="O210" s="136">
        <f t="shared" si="39"/>
        <v>0</v>
      </c>
    </row>
    <row r="211" spans="1:16" s="84" customFormat="1" x14ac:dyDescent="0.25">
      <c r="A211" s="72"/>
      <c r="B211" s="164" t="s">
        <v>431</v>
      </c>
      <c r="C211" s="127" t="s">
        <v>432</v>
      </c>
      <c r="D211" s="108">
        <f>+D212</f>
        <v>12669000</v>
      </c>
      <c r="E211" s="109">
        <f t="shared" si="65"/>
        <v>0</v>
      </c>
      <c r="F211" s="109">
        <f t="shared" si="65"/>
        <v>0</v>
      </c>
      <c r="G211" s="109">
        <f t="shared" si="65"/>
        <v>12669000</v>
      </c>
      <c r="H211" s="109">
        <f t="shared" si="65"/>
        <v>0</v>
      </c>
      <c r="I211" s="110">
        <f t="shared" si="65"/>
        <v>12669000</v>
      </c>
      <c r="J211" s="108">
        <f t="shared" si="65"/>
        <v>0</v>
      </c>
      <c r="K211" s="109">
        <f t="shared" si="65"/>
        <v>0</v>
      </c>
      <c r="L211" s="111">
        <f t="shared" si="38"/>
        <v>0</v>
      </c>
      <c r="M211" s="112">
        <f>+M212</f>
        <v>0</v>
      </c>
      <c r="N211" s="113">
        <f>+N212</f>
        <v>0</v>
      </c>
      <c r="O211" s="114">
        <f t="shared" si="39"/>
        <v>0</v>
      </c>
    </row>
    <row r="212" spans="1:16" ht="15.75" thickBot="1" x14ac:dyDescent="0.3">
      <c r="A212" s="51"/>
      <c r="B212" s="165" t="s">
        <v>433</v>
      </c>
      <c r="C212" s="166" t="s">
        <v>434</v>
      </c>
      <c r="D212" s="167">
        <f>'[1]Plano GastosJera'!B7</f>
        <v>12669000</v>
      </c>
      <c r="E212" s="168">
        <f>'[1]Plano GastosJera'!C7</f>
        <v>0</v>
      </c>
      <c r="F212" s="168">
        <f>'[1]Plano GastosJera'!D7</f>
        <v>0</v>
      </c>
      <c r="G212" s="168">
        <f>'[1]Plano GastosJera'!E7</f>
        <v>12669000</v>
      </c>
      <c r="H212" s="168">
        <f>'[1]Plano GastosJera'!F7</f>
        <v>0</v>
      </c>
      <c r="I212" s="169">
        <f>'[1]Plano GastosJera'!G7</f>
        <v>12669000</v>
      </c>
      <c r="J212" s="170">
        <f>'[1]Plano GastosJera'!K7</f>
        <v>0</v>
      </c>
      <c r="K212" s="168">
        <f>'[1]Plano GastosJera'!L7</f>
        <v>0</v>
      </c>
      <c r="L212" s="171">
        <f t="shared" si="38"/>
        <v>0</v>
      </c>
      <c r="M212" s="172">
        <f>'[1]Plano GastosJera'!O7</f>
        <v>0</v>
      </c>
      <c r="N212" s="173">
        <f>'[1]Plano GastosJera'!P7</f>
        <v>0</v>
      </c>
      <c r="O212" s="174">
        <f t="shared" si="39"/>
        <v>0</v>
      </c>
      <c r="P212" s="71"/>
    </row>
    <row r="213" spans="1:16" s="84" customFormat="1" x14ac:dyDescent="0.25">
      <c r="A213" s="72"/>
      <c r="B213" s="175" t="s">
        <v>435</v>
      </c>
      <c r="C213" s="176" t="s">
        <v>436</v>
      </c>
      <c r="D213" s="177">
        <f>+D214</f>
        <v>23530651000</v>
      </c>
      <c r="E213" s="178">
        <f t="shared" ref="E213:N214" si="66">+E214</f>
        <v>0</v>
      </c>
      <c r="F213" s="178">
        <f t="shared" si="66"/>
        <v>74445633</v>
      </c>
      <c r="G213" s="178">
        <f t="shared" si="66"/>
        <v>23605096633</v>
      </c>
      <c r="H213" s="178">
        <f t="shared" si="66"/>
        <v>0</v>
      </c>
      <c r="I213" s="179">
        <f t="shared" si="66"/>
        <v>23605096633</v>
      </c>
      <c r="J213" s="177">
        <f t="shared" si="66"/>
        <v>1161709109</v>
      </c>
      <c r="K213" s="178">
        <f t="shared" si="66"/>
        <v>21247639730</v>
      </c>
      <c r="L213" s="180">
        <f t="shared" ref="L213:L224" si="67">(K213/I213)*100</f>
        <v>90.012932632081373</v>
      </c>
      <c r="M213" s="181">
        <f t="shared" si="66"/>
        <v>1811167054</v>
      </c>
      <c r="N213" s="182">
        <f t="shared" si="66"/>
        <v>13520233337</v>
      </c>
      <c r="O213" s="180">
        <f t="shared" si="39"/>
        <v>57.276754877159334</v>
      </c>
      <c r="P213" s="71"/>
    </row>
    <row r="214" spans="1:16" s="84" customFormat="1" x14ac:dyDescent="0.25">
      <c r="A214" s="72"/>
      <c r="B214" s="159" t="s">
        <v>437</v>
      </c>
      <c r="C214" s="98" t="s">
        <v>438</v>
      </c>
      <c r="D214" s="75">
        <f>+D215</f>
        <v>23530651000</v>
      </c>
      <c r="E214" s="76">
        <f t="shared" si="66"/>
        <v>0</v>
      </c>
      <c r="F214" s="76">
        <f t="shared" si="66"/>
        <v>74445633</v>
      </c>
      <c r="G214" s="76">
        <f t="shared" si="66"/>
        <v>23605096633</v>
      </c>
      <c r="H214" s="76">
        <f t="shared" si="66"/>
        <v>0</v>
      </c>
      <c r="I214" s="77">
        <f t="shared" si="66"/>
        <v>23605096633</v>
      </c>
      <c r="J214" s="75">
        <f t="shared" si="66"/>
        <v>1161709109</v>
      </c>
      <c r="K214" s="76">
        <f t="shared" si="66"/>
        <v>21247639730</v>
      </c>
      <c r="L214" s="78">
        <f t="shared" si="67"/>
        <v>90.012932632081373</v>
      </c>
      <c r="M214" s="79">
        <f>+M215</f>
        <v>1811167054</v>
      </c>
      <c r="N214" s="80">
        <f>+N215</f>
        <v>13520233337</v>
      </c>
      <c r="O214" s="81">
        <f t="shared" ref="O214:O224" si="68">(N214/I214)*100</f>
        <v>57.276754877159334</v>
      </c>
    </row>
    <row r="215" spans="1:16" x14ac:dyDescent="0.25">
      <c r="A215" s="51"/>
      <c r="B215" s="183" t="s">
        <v>439</v>
      </c>
      <c r="C215" s="184" t="s">
        <v>440</v>
      </c>
      <c r="D215" s="185">
        <f>+D216+D217+D218+D219+D220+D221+D222+D223+D224</f>
        <v>23530651000</v>
      </c>
      <c r="E215" s="186">
        <f t="shared" ref="E215:K215" si="69">+E216+E217+E218+E219+E220+E221+E222+E223+E224</f>
        <v>0</v>
      </c>
      <c r="F215" s="186">
        <f t="shared" si="69"/>
        <v>74445633</v>
      </c>
      <c r="G215" s="186">
        <f t="shared" si="69"/>
        <v>23605096633</v>
      </c>
      <c r="H215" s="186">
        <f t="shared" si="69"/>
        <v>0</v>
      </c>
      <c r="I215" s="187">
        <f t="shared" si="69"/>
        <v>23605096633</v>
      </c>
      <c r="J215" s="185">
        <f t="shared" si="69"/>
        <v>1161709109</v>
      </c>
      <c r="K215" s="186">
        <f t="shared" si="69"/>
        <v>21247639730</v>
      </c>
      <c r="L215" s="188">
        <f t="shared" si="67"/>
        <v>90.012932632081373</v>
      </c>
      <c r="M215" s="189">
        <f>+M216+M217+M218+M219+M220+M221+M222+M223+M224</f>
        <v>1811167054</v>
      </c>
      <c r="N215" s="190">
        <f>+N216+N217+N218+N219+N220+N221+N222+N223+N224</f>
        <v>13520233337</v>
      </c>
      <c r="O215" s="191">
        <f t="shared" si="68"/>
        <v>57.276754877159334</v>
      </c>
    </row>
    <row r="216" spans="1:16" x14ac:dyDescent="0.25">
      <c r="A216" s="51"/>
      <c r="B216" s="192" t="s">
        <v>441</v>
      </c>
      <c r="C216" s="127" t="s">
        <v>442</v>
      </c>
      <c r="D216" s="108">
        <f>'[1]Plano GastosJera'!B271</f>
        <v>206000000</v>
      </c>
      <c r="E216" s="109">
        <f>'[1]Plano GastosJera'!C271</f>
        <v>0</v>
      </c>
      <c r="F216" s="109">
        <f>'[1]Plano GastosJera'!D271</f>
        <v>0</v>
      </c>
      <c r="G216" s="109">
        <f>'[1]Plano GastosJera'!E271</f>
        <v>206000000</v>
      </c>
      <c r="H216" s="109">
        <f>'[1]Plano GastosJera'!F271</f>
        <v>0</v>
      </c>
      <c r="I216" s="110">
        <f>'[1]Plano GastosJera'!G271</f>
        <v>206000000</v>
      </c>
      <c r="J216" s="108">
        <f>'[1]Plano GastosJera'!K271</f>
        <v>44832000</v>
      </c>
      <c r="K216" s="109">
        <f>'[1]Plano GastosJera'!L271</f>
        <v>204832000</v>
      </c>
      <c r="L216" s="111">
        <f t="shared" si="67"/>
        <v>99.433009708737856</v>
      </c>
      <c r="M216" s="112">
        <f>'[1]Plano GastosJera'!O271</f>
        <v>7860000</v>
      </c>
      <c r="N216" s="113">
        <f>'[1]Plano GastosJera'!P271</f>
        <v>123860000</v>
      </c>
      <c r="O216" s="114">
        <f t="shared" si="68"/>
        <v>60.126213592233015</v>
      </c>
    </row>
    <row r="217" spans="1:16" x14ac:dyDescent="0.25">
      <c r="A217" s="51"/>
      <c r="B217" s="192" t="s">
        <v>443</v>
      </c>
      <c r="C217" s="127" t="s">
        <v>444</v>
      </c>
      <c r="D217" s="108">
        <f>'[1]Plano GastosJera'!B274</f>
        <v>6387658000</v>
      </c>
      <c r="E217" s="109">
        <f>'[1]Plano GastosJera'!C274</f>
        <v>0</v>
      </c>
      <c r="F217" s="109">
        <f>'[1]Plano GastosJera'!D274</f>
        <v>74445633</v>
      </c>
      <c r="G217" s="109">
        <f>'[1]Plano GastosJera'!E274</f>
        <v>6462103633</v>
      </c>
      <c r="H217" s="109">
        <f>'[1]Plano GastosJera'!F274</f>
        <v>0</v>
      </c>
      <c r="I217" s="110">
        <f>'[1]Plano GastosJera'!G274</f>
        <v>6462103633</v>
      </c>
      <c r="J217" s="108">
        <f>'[1]Plano GastosJera'!K274</f>
        <v>554244413</v>
      </c>
      <c r="K217" s="109">
        <f>'[1]Plano GastosJera'!L274</f>
        <v>5649157742</v>
      </c>
      <c r="L217" s="111">
        <f t="shared" si="67"/>
        <v>87.419794896997132</v>
      </c>
      <c r="M217" s="112">
        <f>'[1]Plano GastosJera'!O274</f>
        <v>506925384</v>
      </c>
      <c r="N217" s="113">
        <f>'[1]Plano GastosJera'!P274</f>
        <v>3509988499</v>
      </c>
      <c r="O217" s="114">
        <f t="shared" si="68"/>
        <v>54.31649967783796</v>
      </c>
    </row>
    <row r="218" spans="1:16" x14ac:dyDescent="0.25">
      <c r="A218" s="51"/>
      <c r="B218" s="192" t="s">
        <v>445</v>
      </c>
      <c r="C218" s="127" t="s">
        <v>446</v>
      </c>
      <c r="D218" s="108">
        <f>'[1]Plano GastosJera'!B286</f>
        <v>3311037000</v>
      </c>
      <c r="E218" s="109">
        <f>'[1]Plano GastosJera'!C286</f>
        <v>0</v>
      </c>
      <c r="F218" s="109">
        <f>'[1]Plano GastosJera'!D286</f>
        <v>0</v>
      </c>
      <c r="G218" s="109">
        <f>'[1]Plano GastosJera'!E286</f>
        <v>3311037000</v>
      </c>
      <c r="H218" s="109">
        <f>'[1]Plano GastosJera'!F286</f>
        <v>0</v>
      </c>
      <c r="I218" s="110">
        <f>'[1]Plano GastosJera'!G286</f>
        <v>3311037000</v>
      </c>
      <c r="J218" s="108">
        <f>'[1]Plano GastosJera'!K286</f>
        <v>372175968</v>
      </c>
      <c r="K218" s="109">
        <f>'[1]Plano GastosJera'!L286</f>
        <v>3111124570</v>
      </c>
      <c r="L218" s="111">
        <f t="shared" si="67"/>
        <v>93.962241134726071</v>
      </c>
      <c r="M218" s="112">
        <f>'[1]Plano GastosJera'!O286</f>
        <v>310997292</v>
      </c>
      <c r="N218" s="113">
        <f>'[1]Plano GastosJera'!P286</f>
        <v>1942778824</v>
      </c>
      <c r="O218" s="114">
        <f t="shared" si="68"/>
        <v>58.675841556587862</v>
      </c>
    </row>
    <row r="219" spans="1:16" x14ac:dyDescent="0.25">
      <c r="B219" s="192" t="s">
        <v>447</v>
      </c>
      <c r="C219" s="127" t="s">
        <v>448</v>
      </c>
      <c r="D219" s="108">
        <f>'[1]Plano GastosJera'!B299</f>
        <v>4664850000</v>
      </c>
      <c r="E219" s="109">
        <f>'[1]Plano GastosJera'!C299</f>
        <v>0</v>
      </c>
      <c r="F219" s="109">
        <f>'[1]Plano GastosJera'!D299</f>
        <v>0</v>
      </c>
      <c r="G219" s="109">
        <f>'[1]Plano GastosJera'!E299</f>
        <v>4664850000</v>
      </c>
      <c r="H219" s="109">
        <f>'[1]Plano GastosJera'!F299</f>
        <v>0</v>
      </c>
      <c r="I219" s="110">
        <f>'[1]Plano GastosJera'!G299</f>
        <v>4664850000</v>
      </c>
      <c r="J219" s="108">
        <f>'[1]Plano GastosJera'!K299</f>
        <v>99621761</v>
      </c>
      <c r="K219" s="109">
        <f>'[1]Plano GastosJera'!L299</f>
        <v>4096869547</v>
      </c>
      <c r="L219" s="111">
        <f t="shared" si="67"/>
        <v>87.824250447495629</v>
      </c>
      <c r="M219" s="112">
        <f>'[1]Plano GastosJera'!O299</f>
        <v>338900296</v>
      </c>
      <c r="N219" s="113">
        <f>'[1]Plano GastosJera'!P299</f>
        <v>2661446260</v>
      </c>
      <c r="O219" s="114">
        <f t="shared" si="68"/>
        <v>57.053201281927613</v>
      </c>
    </row>
    <row r="220" spans="1:16" x14ac:dyDescent="0.25">
      <c r="B220" s="192" t="s">
        <v>449</v>
      </c>
      <c r="C220" s="127" t="s">
        <v>450</v>
      </c>
      <c r="D220" s="108">
        <f>'[1]Plano GastosJera'!B306</f>
        <v>2419149000</v>
      </c>
      <c r="E220" s="109">
        <f>'[1]Plano GastosJera'!C306</f>
        <v>0</v>
      </c>
      <c r="F220" s="109">
        <f>'[1]Plano GastosJera'!D306</f>
        <v>0</v>
      </c>
      <c r="G220" s="109">
        <f>'[1]Plano GastosJera'!E306</f>
        <v>2419149000</v>
      </c>
      <c r="H220" s="109">
        <f>'[1]Plano GastosJera'!F306</f>
        <v>0</v>
      </c>
      <c r="I220" s="110">
        <f>'[1]Plano GastosJera'!G306</f>
        <v>2419149000</v>
      </c>
      <c r="J220" s="108">
        <f>'[1]Plano GastosJera'!K306</f>
        <v>0</v>
      </c>
      <c r="K220" s="109">
        <f>'[1]Plano GastosJera'!L306</f>
        <v>2304553026</v>
      </c>
      <c r="L220" s="111">
        <f t="shared" si="67"/>
        <v>95.262963380924447</v>
      </c>
      <c r="M220" s="112">
        <f>'[1]Plano GastosJera'!O306</f>
        <v>217308283</v>
      </c>
      <c r="N220" s="113">
        <f>'[1]Plano GastosJera'!P306</f>
        <v>1459759410</v>
      </c>
      <c r="O220" s="114">
        <f t="shared" si="68"/>
        <v>60.341856165122529</v>
      </c>
    </row>
    <row r="221" spans="1:16" x14ac:dyDescent="0.25">
      <c r="B221" s="192" t="s">
        <v>451</v>
      </c>
      <c r="C221" s="127" t="s">
        <v>452</v>
      </c>
      <c r="D221" s="108">
        <f>'[1]Plano GastosJera'!B319</f>
        <v>1768482000</v>
      </c>
      <c r="E221" s="109">
        <f>'[1]Plano GastosJera'!C319</f>
        <v>0</v>
      </c>
      <c r="F221" s="109">
        <f>'[1]Plano GastosJera'!D319</f>
        <v>0</v>
      </c>
      <c r="G221" s="109">
        <f>'[1]Plano GastosJera'!E319</f>
        <v>1768482000</v>
      </c>
      <c r="H221" s="109">
        <f>'[1]Plano GastosJera'!F319</f>
        <v>0</v>
      </c>
      <c r="I221" s="110">
        <f>'[1]Plano GastosJera'!G319</f>
        <v>1768482000</v>
      </c>
      <c r="J221" s="108">
        <f>'[1]Plano GastosJera'!K319</f>
        <v>54757634</v>
      </c>
      <c r="K221" s="109">
        <f>'[1]Plano GastosJera'!L319</f>
        <v>1622574481</v>
      </c>
      <c r="L221" s="111">
        <f t="shared" si="67"/>
        <v>91.749561544872947</v>
      </c>
      <c r="M221" s="112">
        <f>'[1]Plano GastosJera'!O319</f>
        <v>100446691</v>
      </c>
      <c r="N221" s="113">
        <f>'[1]Plano GastosJera'!P319</f>
        <v>1030161760</v>
      </c>
      <c r="O221" s="114">
        <f t="shared" si="68"/>
        <v>58.251187176346718</v>
      </c>
    </row>
    <row r="222" spans="1:16" x14ac:dyDescent="0.25">
      <c r="B222" s="192" t="s">
        <v>453</v>
      </c>
      <c r="C222" s="127" t="s">
        <v>454</v>
      </c>
      <c r="D222" s="108">
        <f>'[1]Plano GastosJera'!B326</f>
        <v>3598145000</v>
      </c>
      <c r="E222" s="109">
        <f>'[1]Plano GastosJera'!C326</f>
        <v>0</v>
      </c>
      <c r="F222" s="109">
        <f>'[1]Plano GastosJera'!D326</f>
        <v>0</v>
      </c>
      <c r="G222" s="109">
        <f>'[1]Plano GastosJera'!E326</f>
        <v>3598145000</v>
      </c>
      <c r="H222" s="109">
        <f>'[1]Plano GastosJera'!F326</f>
        <v>0</v>
      </c>
      <c r="I222" s="110">
        <f>'[1]Plano GastosJera'!G326</f>
        <v>3598145000</v>
      </c>
      <c r="J222" s="108">
        <f>'[1]Plano GastosJera'!K326</f>
        <v>22744000</v>
      </c>
      <c r="K222" s="109">
        <f>'[1]Plano GastosJera'!L326</f>
        <v>3382147043</v>
      </c>
      <c r="L222" s="111">
        <f t="shared" si="67"/>
        <v>93.996963518701989</v>
      </c>
      <c r="M222" s="112">
        <f>'[1]Plano GastosJera'!O326</f>
        <v>261160216</v>
      </c>
      <c r="N222" s="113">
        <f>'[1]Plano GastosJera'!P326</f>
        <v>2225430583</v>
      </c>
      <c r="O222" s="114">
        <f t="shared" si="68"/>
        <v>61.849385808520786</v>
      </c>
    </row>
    <row r="223" spans="1:16" x14ac:dyDescent="0.25">
      <c r="B223" s="192" t="s">
        <v>455</v>
      </c>
      <c r="C223" s="127" t="s">
        <v>456</v>
      </c>
      <c r="D223" s="108">
        <f>'[1]Plano GastosJera'!B337</f>
        <v>1048640000</v>
      </c>
      <c r="E223" s="109">
        <f>'[1]Plano GastosJera'!C337</f>
        <v>0</v>
      </c>
      <c r="F223" s="109">
        <f>'[1]Plano GastosJera'!D337</f>
        <v>0</v>
      </c>
      <c r="G223" s="109">
        <f>'[1]Plano GastosJera'!E337</f>
        <v>1048640000</v>
      </c>
      <c r="H223" s="109">
        <f>'[1]Plano GastosJera'!F337</f>
        <v>0</v>
      </c>
      <c r="I223" s="110">
        <f>'[1]Plano GastosJera'!G337</f>
        <v>1048640000</v>
      </c>
      <c r="J223" s="108">
        <f>'[1]Plano GastosJera'!K337</f>
        <v>0</v>
      </c>
      <c r="K223" s="109">
        <f>'[1]Plano GastosJera'!L337</f>
        <v>771814188</v>
      </c>
      <c r="L223" s="111">
        <f t="shared" si="67"/>
        <v>73.601444537686916</v>
      </c>
      <c r="M223" s="112">
        <f>'[1]Plano GastosJera'!O337</f>
        <v>56807892</v>
      </c>
      <c r="N223" s="113">
        <f>'[1]Plano GastosJera'!P337</f>
        <v>480841001</v>
      </c>
      <c r="O223" s="114">
        <f t="shared" si="68"/>
        <v>45.853772600701866</v>
      </c>
    </row>
    <row r="224" spans="1:16" ht="15.75" thickBot="1" x14ac:dyDescent="0.3">
      <c r="B224" s="193" t="s">
        <v>457</v>
      </c>
      <c r="C224" s="194" t="s">
        <v>458</v>
      </c>
      <c r="D224" s="170">
        <f>'[1]Plano GastosJera'!B344</f>
        <v>126690000</v>
      </c>
      <c r="E224" s="168">
        <f>'[1]Plano GastosJera'!C344</f>
        <v>0</v>
      </c>
      <c r="F224" s="168">
        <f>'[1]Plano GastosJera'!D344</f>
        <v>0</v>
      </c>
      <c r="G224" s="168">
        <f>'[1]Plano GastosJera'!E344</f>
        <v>126690000</v>
      </c>
      <c r="H224" s="168">
        <f>'[1]Plano GastosJera'!F344</f>
        <v>0</v>
      </c>
      <c r="I224" s="169">
        <f>'[1]Plano GastosJera'!G344</f>
        <v>126690000</v>
      </c>
      <c r="J224" s="170">
        <f>'[1]Plano GastosJera'!K344</f>
        <v>13333333</v>
      </c>
      <c r="K224" s="168">
        <f>'[1]Plano GastosJera'!L344</f>
        <v>104567133</v>
      </c>
      <c r="L224" s="171">
        <f t="shared" si="67"/>
        <v>82.53779540610941</v>
      </c>
      <c r="M224" s="172">
        <f>'[1]Plano GastosJera'!O344</f>
        <v>10761000</v>
      </c>
      <c r="N224" s="173">
        <f>'[1]Plano GastosJera'!P344</f>
        <v>85967000</v>
      </c>
      <c r="O224" s="174">
        <f t="shared" si="68"/>
        <v>67.8561843870866</v>
      </c>
    </row>
    <row r="225" spans="1:15" x14ac:dyDescent="0.25">
      <c r="B225" s="195" t="s">
        <v>459</v>
      </c>
      <c r="C225" s="196"/>
      <c r="M225" s="197" t="s">
        <v>460</v>
      </c>
      <c r="N225" s="197"/>
      <c r="O225" s="197"/>
    </row>
    <row r="226" spans="1:15" x14ac:dyDescent="0.25">
      <c r="B226" s="198" t="s">
        <v>461</v>
      </c>
      <c r="C226" s="198"/>
      <c r="D226" s="198"/>
      <c r="E226" s="71"/>
      <c r="F226" s="71"/>
      <c r="G226" s="71"/>
      <c r="H226" s="71"/>
      <c r="I226" s="71"/>
    </row>
    <row r="227" spans="1:15" ht="15.75" x14ac:dyDescent="0.25">
      <c r="B227" s="199"/>
      <c r="D227" s="200"/>
      <c r="E227" s="200"/>
      <c r="F227" s="71"/>
      <c r="G227" s="71"/>
      <c r="H227" s="71"/>
      <c r="I227" s="71"/>
    </row>
    <row r="228" spans="1:15" ht="15.75" x14ac:dyDescent="0.25">
      <c r="E228" s="200"/>
    </row>
    <row r="230" spans="1:15" s="1" customFormat="1" x14ac:dyDescent="0.2">
      <c r="B230" s="2"/>
    </row>
    <row r="231" spans="1:15" s="1" customFormat="1" x14ac:dyDescent="0.2">
      <c r="B231" s="2"/>
    </row>
    <row r="232" spans="1:15" s="1" customFormat="1" ht="15.75" x14ac:dyDescent="0.25">
      <c r="A232" s="202"/>
      <c r="B232" s="5" t="s">
        <v>462</v>
      </c>
      <c r="C232" s="5"/>
      <c r="D232" s="5"/>
      <c r="E232" s="5"/>
      <c r="F232" s="5"/>
      <c r="G232" s="202"/>
      <c r="H232" s="202"/>
      <c r="I232" s="5" t="s">
        <v>462</v>
      </c>
      <c r="J232" s="5"/>
      <c r="K232" s="5"/>
      <c r="L232" s="5"/>
      <c r="M232" s="5"/>
      <c r="N232" s="5"/>
      <c r="O232" s="5"/>
    </row>
    <row r="233" spans="1:15" s="1" customFormat="1" ht="15.75" x14ac:dyDescent="0.25">
      <c r="A233" s="202"/>
      <c r="B233" s="203" t="s">
        <v>463</v>
      </c>
      <c r="C233" s="203"/>
      <c r="D233" s="203"/>
      <c r="E233" s="203"/>
      <c r="F233" s="203"/>
      <c r="G233" s="202"/>
      <c r="H233" s="202"/>
      <c r="I233" s="5" t="s">
        <v>464</v>
      </c>
      <c r="J233" s="5"/>
      <c r="K233" s="5"/>
      <c r="L233" s="5"/>
      <c r="M233" s="5"/>
      <c r="N233" s="5"/>
      <c r="O233" s="5"/>
    </row>
    <row r="234" spans="1:15" s="1" customFormat="1" x14ac:dyDescent="0.2">
      <c r="B234" s="2"/>
    </row>
  </sheetData>
  <sheetProtection password="E8B3" sheet="1"/>
  <mergeCells count="19">
    <mergeCell ref="B233:F233"/>
    <mergeCell ref="I233:O233"/>
    <mergeCell ref="G10:G11"/>
    <mergeCell ref="H10:H11"/>
    <mergeCell ref="I10:I11"/>
    <mergeCell ref="M225:O225"/>
    <mergeCell ref="B226:D226"/>
    <mergeCell ref="B232:F232"/>
    <mergeCell ref="I232:O232"/>
    <mergeCell ref="B2:O2"/>
    <mergeCell ref="B9:B11"/>
    <mergeCell ref="C9:C11"/>
    <mergeCell ref="D9:I9"/>
    <mergeCell ref="J9:K10"/>
    <mergeCell ref="L9:L11"/>
    <mergeCell ref="M9:N10"/>
    <mergeCell ref="O9:O11"/>
    <mergeCell ref="D10:D11"/>
    <mergeCell ref="E10:F10"/>
  </mergeCells>
  <pageMargins left="0.35" right="3.937007874015748E-2" top="0.28000000000000003" bottom="0.35" header="0.11811023622047245" footer="0.11811023622047245"/>
  <pageSetup paperSize="5"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 sept</vt:lpstr>
      <vt:lpstr>'eje sept'!Área_de_impresión</vt:lpstr>
      <vt:lpstr>'eje sept'!Títulos_a_imprimir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VALENTINA</cp:lastModifiedBy>
  <dcterms:created xsi:type="dcterms:W3CDTF">2022-10-05T03:13:19Z</dcterms:created>
  <dcterms:modified xsi:type="dcterms:W3CDTF">2022-10-05T03:15:18Z</dcterms:modified>
</cp:coreProperties>
</file>