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6605" windowHeight="8835" firstSheet="1" activeTab="1"/>
  </bookViews>
  <sheets>
    <sheet name="Hoja1" sheetId="3" state="hidden" r:id="rId1"/>
    <sheet name="PAA 2022" sheetId="2" r:id="rId2"/>
  </sheets>
  <definedNames>
    <definedName name="_xlnm.Print_Area" localSheetId="1">'PAA 2022'!$B$1:$T$808</definedName>
    <definedName name="_xlnm.Print_Titles" localSheetId="1">'PAA 2022'!$6:$6</definedName>
  </definedNames>
  <calcPr calcId="145621"/>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3" l="1"/>
  <c r="D11" i="3"/>
  <c r="D10" i="3"/>
  <c r="D9" i="3"/>
  <c r="D8" i="3"/>
  <c r="D7" i="3"/>
  <c r="D6" i="3"/>
  <c r="D5" i="3"/>
  <c r="D4" i="3"/>
  <c r="O650" i="2" l="1"/>
  <c r="O649" i="2"/>
  <c r="O564" i="2"/>
  <c r="O612" i="2"/>
  <c r="O239" i="2"/>
  <c r="O808" i="2"/>
  <c r="O17" i="2"/>
  <c r="O18" i="2"/>
  <c r="O806" i="2"/>
  <c r="O614" i="2"/>
  <c r="O625" i="2"/>
  <c r="O622" i="2"/>
  <c r="O621" i="2"/>
  <c r="O507" i="2"/>
  <c r="O42" i="2"/>
  <c r="O57" i="2"/>
  <c r="O56" i="2"/>
  <c r="O52" i="2"/>
  <c r="O51" i="2"/>
  <c r="O85" i="2"/>
  <c r="O84" i="2"/>
  <c r="O24" i="2"/>
  <c r="O81" i="2"/>
  <c r="O82" i="2"/>
  <c r="O80" i="2"/>
  <c r="O79" i="2"/>
  <c r="O73" i="2"/>
  <c r="O72" i="2"/>
  <c r="O71" i="2"/>
  <c r="O69" i="2"/>
  <c r="O68" i="2"/>
  <c r="O65" i="2"/>
  <c r="O64" i="2"/>
  <c r="O61" i="2"/>
  <c r="O60" i="2"/>
  <c r="O55" i="2"/>
  <c r="O49" i="2"/>
  <c r="O48" i="2"/>
  <c r="O45" i="2"/>
  <c r="O44" i="2"/>
  <c r="O39" i="2"/>
  <c r="O38" i="2"/>
  <c r="O36" i="2"/>
  <c r="O35" i="2"/>
  <c r="O33" i="2"/>
  <c r="O32" i="2"/>
  <c r="O30" i="2"/>
  <c r="O29" i="2"/>
  <c r="O27" i="2"/>
  <c r="O26" i="2"/>
  <c r="O25" i="2"/>
  <c r="O15" i="2"/>
  <c r="O14" i="2"/>
  <c r="O275" i="2" l="1"/>
  <c r="O276" i="2"/>
  <c r="O277" i="2"/>
  <c r="O278" i="2"/>
  <c r="O279" i="2"/>
  <c r="O280" i="2"/>
  <c r="O281" i="2"/>
  <c r="O284" i="2"/>
  <c r="O285" i="2"/>
  <c r="O288" i="2"/>
  <c r="O289" i="2"/>
  <c r="O290" i="2"/>
  <c r="O291" i="2"/>
  <c r="O292" i="2"/>
  <c r="O293" i="2"/>
  <c r="O294" i="2"/>
  <c r="O295" i="2"/>
  <c r="O296" i="2"/>
  <c r="O297" i="2"/>
  <c r="O298" i="2"/>
  <c r="O299" i="2"/>
  <c r="O300" i="2"/>
  <c r="O301" i="2"/>
  <c r="O302" i="2"/>
  <c r="O303" i="2"/>
  <c r="O304" i="2"/>
  <c r="O305" i="2"/>
  <c r="O306" i="2"/>
  <c r="O307" i="2"/>
  <c r="O308" i="2"/>
  <c r="O309" i="2"/>
  <c r="O310" i="2"/>
  <c r="O311" i="2"/>
  <c r="O312" i="2"/>
  <c r="O313" i="2"/>
  <c r="O314" i="2"/>
  <c r="O315" i="2"/>
  <c r="O316" i="2"/>
  <c r="O317" i="2"/>
  <c r="O318" i="2"/>
  <c r="O319" i="2"/>
  <c r="O320" i="2"/>
  <c r="O321" i="2"/>
  <c r="O322" i="2"/>
  <c r="O323" i="2"/>
  <c r="O324" i="2"/>
  <c r="O325" i="2"/>
  <c r="O326" i="2"/>
  <c r="O327" i="2"/>
  <c r="O328" i="2"/>
  <c r="O329" i="2"/>
  <c r="O330" i="2"/>
  <c r="O331" i="2"/>
  <c r="O332" i="2"/>
  <c r="O274" i="2"/>
  <c r="O242" i="2"/>
  <c r="O243" i="2"/>
  <c r="O244" i="2"/>
  <c r="O245" i="2"/>
  <c r="O246" i="2"/>
  <c r="O247" i="2"/>
  <c r="O248" i="2"/>
  <c r="O249" i="2"/>
  <c r="O250" i="2"/>
  <c r="O251" i="2"/>
  <c r="O252" i="2"/>
  <c r="O253" i="2"/>
  <c r="O254" i="2"/>
  <c r="O255" i="2"/>
  <c r="O256" i="2"/>
  <c r="O257" i="2"/>
  <c r="O258" i="2"/>
  <c r="O259" i="2"/>
  <c r="O260" i="2"/>
  <c r="O261" i="2"/>
  <c r="O262" i="2"/>
  <c r="O263" i="2"/>
  <c r="O264" i="2"/>
  <c r="O265" i="2"/>
  <c r="O266" i="2"/>
  <c r="O267" i="2"/>
  <c r="O268" i="2"/>
  <c r="O269" i="2"/>
  <c r="O270" i="2"/>
  <c r="O271" i="2"/>
  <c r="O272" i="2"/>
  <c r="O241" i="2"/>
  <c r="O224" i="2"/>
  <c r="O225" i="2"/>
  <c r="O226" i="2"/>
  <c r="O227" i="2"/>
  <c r="O228" i="2"/>
  <c r="O229" i="2"/>
  <c r="O230" i="2"/>
  <c r="O231" i="2"/>
  <c r="O232" i="2"/>
  <c r="O233" i="2"/>
  <c r="O234" i="2"/>
  <c r="O235" i="2"/>
  <c r="O236" i="2"/>
  <c r="O223" i="2"/>
  <c r="O436" i="2"/>
  <c r="O437" i="2"/>
  <c r="O438" i="2"/>
  <c r="O435" i="2"/>
  <c r="O346" i="2" l="1"/>
  <c r="O347" i="2"/>
  <c r="O348" i="2"/>
  <c r="O349" i="2"/>
  <c r="O350" i="2"/>
  <c r="O351" i="2"/>
  <c r="O352" i="2"/>
  <c r="O353" i="2"/>
  <c r="O354" i="2"/>
  <c r="O355" i="2"/>
  <c r="O356"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89" i="2"/>
  <c r="O390" i="2"/>
  <c r="O391" i="2"/>
  <c r="O392" i="2"/>
  <c r="O393" i="2"/>
  <c r="O394" i="2"/>
  <c r="O395" i="2"/>
  <c r="O396" i="2"/>
  <c r="O397" i="2"/>
  <c r="O398" i="2"/>
  <c r="O399" i="2"/>
  <c r="O400" i="2"/>
  <c r="O401" i="2"/>
  <c r="O402" i="2"/>
  <c r="O403" i="2"/>
  <c r="O404" i="2"/>
  <c r="O405" i="2"/>
  <c r="O406" i="2"/>
  <c r="O407" i="2"/>
  <c r="O408" i="2"/>
  <c r="O409" i="2"/>
  <c r="O410" i="2"/>
  <c r="O411" i="2"/>
  <c r="O412" i="2"/>
  <c r="O413" i="2"/>
  <c r="O414" i="2"/>
  <c r="O415" i="2"/>
  <c r="O416" i="2"/>
  <c r="O417" i="2"/>
  <c r="O418" i="2"/>
  <c r="O419" i="2"/>
  <c r="O420" i="2"/>
  <c r="O421" i="2"/>
  <c r="O422" i="2"/>
  <c r="O423" i="2"/>
  <c r="O424" i="2"/>
  <c r="O425" i="2"/>
  <c r="O426" i="2"/>
  <c r="O345" i="2"/>
  <c r="O338" i="2"/>
  <c r="O337" i="2"/>
  <c r="O340" i="2"/>
  <c r="O339" i="2"/>
  <c r="O342" i="2"/>
  <c r="O341" i="2"/>
  <c r="O94" i="2" l="1"/>
  <c r="O809" i="2" s="1"/>
  <c r="O799" i="2"/>
</calcChain>
</file>

<file path=xl/sharedStrings.xml><?xml version="1.0" encoding="utf-8"?>
<sst xmlns="http://schemas.openxmlformats.org/spreadsheetml/2006/main" count="14463" uniqueCount="2063">
  <si>
    <t> </t>
  </si>
  <si>
    <t>PLANEACIÓN ESTRATÉGICA</t>
  </si>
  <si>
    <t>Código: IDPAC-PE-FT-21
Versión 07
Página 1 de 1
Fecha: 25/11/2021</t>
  </si>
  <si>
    <t>PLAN ANUAL DE ADQUISICIONES DE INVERSIÓN</t>
  </si>
  <si>
    <t xml:space="preserve">VIGENCIA FISCAL </t>
  </si>
  <si>
    <t>N° DE MODIFICACIÓN</t>
  </si>
  <si>
    <t>FECHA ACTUALIZACIÓN</t>
  </si>
  <si>
    <t>DATOS DE CONTROL</t>
  </si>
  <si>
    <t>CÓDIGO CONTRACTUAL (Interno)</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</si>
  <si>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</si>
  <si>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</si>
  <si>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</si>
  <si>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</si>
  <si>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</si>
  <si>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</si>
  <si>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</si>
  <si>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</si>
  <si>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</si>
  <si>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</si>
  <si>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</si>
  <si>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</si>
  <si>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</si>
  <si>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</si>
  <si>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</si>
  <si>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</si>
  <si>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</si>
  <si>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</si>
  <si>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CONTROL DE CAMBIOS</t>
  </si>
  <si>
    <t>OBJETO</t>
  </si>
  <si>
    <t>Beneficiario
contratista</t>
  </si>
  <si>
    <t>B1</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</si>
  <si>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</si>
  <si>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</si>
  <si>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</si>
  <si>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</si>
  <si>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7173 Acciones de Fortalecimiento a Organizaciones Comunales de Primer y Segundo Grado y de Propiedad Horizontal en el Distrito Capital.</t>
  </si>
  <si>
    <t>Técnico para realizar acitividades transversales.</t>
  </si>
  <si>
    <t>O232020200883990_Otros servicios profesionales, técnicos y empresariales n.c.p.</t>
  </si>
  <si>
    <t>CCE-16 Contratación Directa</t>
  </si>
  <si>
    <t>ENERO</t>
  </si>
  <si>
    <t>Subdirección de Asuntos Comunales</t>
  </si>
  <si>
    <t>1-100-F001_VA-Recursos distrito</t>
  </si>
  <si>
    <t>NO</t>
  </si>
  <si>
    <t>N/A</t>
  </si>
  <si>
    <t>Prestar los servicios de apoyo a la gestión de forma temporal con autonomía técnica y administrativa para realizar actividades transversales  en el marco del proyecto de inversión 7685.</t>
  </si>
  <si>
    <t>WILSON RODRÍGUEZ</t>
  </si>
  <si>
    <t>B2</t>
  </si>
  <si>
    <t>2 - Formular 100% el documento de la política pública</t>
  </si>
  <si>
    <t>Profesional para realizar actividades de formulación y promoción de la política pública.</t>
  </si>
  <si>
    <t>Prestar los servicios profesionales de forma temporal con autonomía técnica y administrativa para realizar actividades  de formulación y promoción de la política pública Comunal en el marco del proyecto de inversión 7685.</t>
  </si>
  <si>
    <t>SANDY LORENA CALDERON MARTINEZ</t>
  </si>
  <si>
    <t>B3</t>
  </si>
  <si>
    <t>Profesional para realizar actividades de acompañamiento en territorio.</t>
  </si>
  <si>
    <t>Prestar los servicios profesionales de forma temporal con autonomía técnica y administrativa para realizar actividades de acompañamiento en territorio que sean requeridas por la Subdirección de Asuntos Comunales.</t>
  </si>
  <si>
    <t>JORGE ARMANDO OYOLA PARRADO</t>
  </si>
  <si>
    <t>B4</t>
  </si>
  <si>
    <t>O232020200991119_Otros servicios de la administración pública n.c.p.</t>
  </si>
  <si>
    <t>SARA ALEJANDRA LEON ZARATE</t>
  </si>
  <si>
    <t>B5</t>
  </si>
  <si>
    <t>Profesional para el acompañamiento jurídico de las Organizaciones Comunales de primer y segundo grado y de Propiedad Horizontal.</t>
  </si>
  <si>
    <t>Prestar los servicios profesionales de forma temporal con autonomía técnica y administrativa dirigidas al acompañamiento jurídico en el marco del proyecto de inversión 7685.</t>
  </si>
  <si>
    <t>DORA YAMILE NAGED MENDOZA</t>
  </si>
  <si>
    <t>B6</t>
  </si>
  <si>
    <t>Técnico para realizar actividades de acompañamiento en territorio.</t>
  </si>
  <si>
    <t>Prestar los servicios de apoyo a la gestión de forma temporal con autonomía técnica y administrativa para realizar actividades de acompañamiento en territorio que sean requeridas por la Subdirección de Asuntos Comunales.</t>
  </si>
  <si>
    <t>GINA MARCELA MORENO FANDINO</t>
  </si>
  <si>
    <t>B7</t>
  </si>
  <si>
    <t>OSCAR  ARANGUREN PIRAJAN</t>
  </si>
  <si>
    <t>B8</t>
  </si>
  <si>
    <t>ANGIE LILIANA NOVOA REYES</t>
  </si>
  <si>
    <t>B8-1</t>
  </si>
  <si>
    <t>JULIO</t>
  </si>
  <si>
    <t>B9</t>
  </si>
  <si>
    <t>JONATHAN ANDRES AMEZQUITA URIBE</t>
  </si>
  <si>
    <t>B10</t>
  </si>
  <si>
    <t>pendiente 13</t>
  </si>
  <si>
    <t>B10-1</t>
  </si>
  <si>
    <t>B11</t>
  </si>
  <si>
    <t>LUISA FERNANDA ROMERO SANCHEZ</t>
  </si>
  <si>
    <t>B12</t>
  </si>
  <si>
    <t>MARGIE RODRÍGUEZ</t>
  </si>
  <si>
    <t>B13</t>
  </si>
  <si>
    <t>PAOLA ANDREA RIVERA RINCON</t>
  </si>
  <si>
    <t>B14</t>
  </si>
  <si>
    <t>IVAN CAMILO MEDRANO VALENCIA</t>
  </si>
  <si>
    <t>B15</t>
  </si>
  <si>
    <t>SEIDY NATALLY MARTINEZ RODRIGUEZ</t>
  </si>
  <si>
    <t>B16</t>
  </si>
  <si>
    <t>Profesional para realizar actividades de gestión contable.</t>
  </si>
  <si>
    <t>Prestar los servicios profesionales de forma temporal con autonomía técnica y administrativa para realizar actividades de gestión contable a las organizaciones comunales que sean requeridas por el supervisor del contrato</t>
  </si>
  <si>
    <t>FABIO LEONARDO ARIZA AMADO</t>
  </si>
  <si>
    <t>B17</t>
  </si>
  <si>
    <t>PENDIENTE 1</t>
  </si>
  <si>
    <t>B17-1</t>
  </si>
  <si>
    <t xml:space="preserve">JULIO </t>
  </si>
  <si>
    <t>B18</t>
  </si>
  <si>
    <t>Prestar los servicios de apoyoa la gestión de forma temporal con autonomía técnica y administrativa para realizar actividades de acompañamiento en territorio que sean requeridas por la Subdirección de Asuntos Comunales.</t>
  </si>
  <si>
    <t>PENDIENTE 2
ANDRES CASTIBLANCO</t>
  </si>
  <si>
    <t>B19</t>
  </si>
  <si>
    <t>ELKIN DAVID SARMIENTO MONTIEL</t>
  </si>
  <si>
    <t>B20</t>
  </si>
  <si>
    <t>PENDIENTE 3</t>
  </si>
  <si>
    <t>B21</t>
  </si>
  <si>
    <t>CAMBIA POR LUISA RAVELO</t>
  </si>
  <si>
    <t>B22</t>
  </si>
  <si>
    <t>JAVIER  PAJOY PATIÑO</t>
  </si>
  <si>
    <t>B23</t>
  </si>
  <si>
    <t>PENDIENTE 4</t>
  </si>
  <si>
    <t>B23-1</t>
  </si>
  <si>
    <t>B24</t>
  </si>
  <si>
    <t>CLAUDIA  DIAZ REMOLINA</t>
  </si>
  <si>
    <t>B25</t>
  </si>
  <si>
    <t>PENDIENTE 5</t>
  </si>
  <si>
    <t>B25-1</t>
  </si>
  <si>
    <t>B26</t>
  </si>
  <si>
    <t>DAYANA CAROLINA DIAZ REYES</t>
  </si>
  <si>
    <t>B27</t>
  </si>
  <si>
    <t>PENDIENTE 6</t>
  </si>
  <si>
    <t>B27-1</t>
  </si>
  <si>
    <t>B28</t>
  </si>
  <si>
    <t>MONICA LORENA ARIAS PARRA</t>
  </si>
  <si>
    <t>B29</t>
  </si>
  <si>
    <t>Profesional para realizar actividades transversales.</t>
  </si>
  <si>
    <t>Prestar los servicios profesionales de forma temporal con autonomía técnica y administrativa para realizar actividades transversales  en el marco del proyecto de inversión 7685.</t>
  </si>
  <si>
    <t>ALEJANDRO AGUDELO</t>
  </si>
  <si>
    <t>B30</t>
  </si>
  <si>
    <t>LAURA MERCEDES HERRERA MONDRAGON</t>
  </si>
  <si>
    <t>B31</t>
  </si>
  <si>
    <t>CLARA PAOLA CÁRDENAS</t>
  </si>
  <si>
    <t>B32</t>
  </si>
  <si>
    <t>LILLY LORENA BARBOSA GUANA.</t>
  </si>
  <si>
    <t>B32-1</t>
  </si>
  <si>
    <t>pendiente 7</t>
  </si>
  <si>
    <t>B33</t>
  </si>
  <si>
    <t>NAYURY MABEL BAEZ BOHORQUEZ</t>
  </si>
  <si>
    <t>B34</t>
  </si>
  <si>
    <t>SHIRLEY  ROCHA BOLIVAR</t>
  </si>
  <si>
    <t>B35</t>
  </si>
  <si>
    <t>Profesional para el acompañamiento jurídico de las Organizaciones Comunales de primer y segundo grado y Orgnizaciones de Propiedad Horizontal.</t>
  </si>
  <si>
    <t>O232020200882199_Otros servicios jurídicos n.c.p.</t>
  </si>
  <si>
    <t>ALAN REYES USCATEGUI</t>
  </si>
  <si>
    <t>B35-1</t>
  </si>
  <si>
    <t>B36</t>
  </si>
  <si>
    <t>DAVID LEONARDO COTRINO CRUZ</t>
  </si>
  <si>
    <t>B37</t>
  </si>
  <si>
    <t>1 - Adecuar 100% la plataforma tecnológica de la participación de Organizaciones Comunales y de Propiedad Horizontal, ajustado a las nuevas necesidades de la entidad</t>
  </si>
  <si>
    <t>Profesional para realizar actividades como Ingeniero de sistemas.</t>
  </si>
  <si>
    <t>Prestar los servicios profesionales  de manera temporal con autonomía técnica y administrativa  para realizar actividades como ingeniero de sistemas  en el marco del proyecto de inversión 7685.</t>
  </si>
  <si>
    <t>JAIRO  REMOLINA PEÑALOSA</t>
  </si>
  <si>
    <t>B37-1</t>
  </si>
  <si>
    <t>B38</t>
  </si>
  <si>
    <t>CLAUDIA XIMENA CARDONA</t>
  </si>
  <si>
    <t>B39</t>
  </si>
  <si>
    <t>JULIAN TASCON</t>
  </si>
  <si>
    <t>B40</t>
  </si>
  <si>
    <t>CATHERINE MOORE TORRES</t>
  </si>
  <si>
    <t>B41</t>
  </si>
  <si>
    <t>DIANA CAROLINA RUIZ MUÑOZ
CAMBIA POR
RODOLFO HERRERA</t>
  </si>
  <si>
    <t>B41-1</t>
  </si>
  <si>
    <t>B42</t>
  </si>
  <si>
    <t>RICHARD TULIO RAMIREZ PULIDO</t>
  </si>
  <si>
    <t>B43</t>
  </si>
  <si>
    <t>NIDIA MARLEN DIAZ GUTIERREZ</t>
  </si>
  <si>
    <t>B44</t>
  </si>
  <si>
    <t>EDUARDO  NARANJO MUÑOZ</t>
  </si>
  <si>
    <t>B44-1</t>
  </si>
  <si>
    <t>B45</t>
  </si>
  <si>
    <t>ANDRES  RUIZ CAVIEDES</t>
  </si>
  <si>
    <t>B46</t>
  </si>
  <si>
    <t>PAULA ESPERANZA PARRA ROLDAN</t>
  </si>
  <si>
    <t>B47</t>
  </si>
  <si>
    <t>PENDIENTE 9</t>
  </si>
  <si>
    <t>B47-1</t>
  </si>
  <si>
    <t>B48</t>
  </si>
  <si>
    <t>LILIANA  CHIPATECUA SARMIENTO</t>
  </si>
  <si>
    <t>B49</t>
  </si>
  <si>
    <t>JOSE SILVINO GONZALEZ VASQUEZ</t>
  </si>
  <si>
    <t>B50</t>
  </si>
  <si>
    <t>ANA MARÍA NOSSA</t>
  </si>
  <si>
    <t>B50-1</t>
  </si>
  <si>
    <t>B51</t>
  </si>
  <si>
    <t>DANIELA FERNANDA VASQUEZ MELO</t>
  </si>
  <si>
    <t>B52</t>
  </si>
  <si>
    <t>pendiente 10
JOHANA YAGUARA</t>
  </si>
  <si>
    <t>B53</t>
  </si>
  <si>
    <t>pendiente 11</t>
  </si>
  <si>
    <t>B53-1</t>
  </si>
  <si>
    <t>B54</t>
  </si>
  <si>
    <t>LOIS ALICIA ROJAS CAMACHO</t>
  </si>
  <si>
    <t>B55</t>
  </si>
  <si>
    <t>DELIA XIMENA ROBAYO BELLO</t>
  </si>
  <si>
    <t>B56</t>
  </si>
  <si>
    <t>ZULY YOHANA SANTANA BEJARANO</t>
  </si>
  <si>
    <t>B57</t>
  </si>
  <si>
    <t>Contar con los servicios  de bolsa logistica.</t>
  </si>
  <si>
    <t>O232020200664114_Servicios de transporte terrestre especial local de pasajeros</t>
  </si>
  <si>
    <t>CCE-06 Selección abreviada menor cuantía</t>
  </si>
  <si>
    <t xml:space="preserve">Prestar el servicio  de bolsa logistica para dar complimiento al fortalecimiento de las   organizaciones comunales y de propiedad horizontal </t>
  </si>
  <si>
    <t>Bolsa Logistica</t>
  </si>
  <si>
    <t>B58</t>
  </si>
  <si>
    <t>Contar con incentivos para las organizaciones comunales de primer y segundo grado y las de propiedad horizontal con asiento en el Distrito Capital.</t>
  </si>
  <si>
    <t>CCE-99 Seléccion abreviada - acuerdo marco</t>
  </si>
  <si>
    <t>Brindar incentivos a las organizaciones comunales de primer y segundo y las de propiedad horizontal con asiento en el Distrito Capital, mediante la adquisición de diferentes elementos que promueva el avance y la modernización de estas organizaciones y el desarrollo de sus capacidades en los nuevos escenarios de la participación ciudadana</t>
  </si>
  <si>
    <t>Incentivos</t>
  </si>
  <si>
    <t>B59</t>
  </si>
  <si>
    <t>pendiente 12</t>
  </si>
  <si>
    <t>B59-1</t>
  </si>
  <si>
    <t>B60</t>
  </si>
  <si>
    <t>LUZMILLA MARÍN</t>
  </si>
  <si>
    <t>B65</t>
  </si>
  <si>
    <t>Personal asistencial para realizar apoyo a la gestión.</t>
  </si>
  <si>
    <t>Prestar los servicios de apoyo a la gestión de forma temporal con autonomía técnica y administrativa para apoyar las actividades transversales que sean requeridas en el marco del proyecto de inversión 7685</t>
  </si>
  <si>
    <t>LUZ MARINA DIAZ</t>
  </si>
  <si>
    <t>B70</t>
  </si>
  <si>
    <t>NATALIA BETANCUR</t>
  </si>
  <si>
    <t>B71</t>
  </si>
  <si>
    <t>Profesional para adelantar los trámites y procesos del proceso de Inspección Vigilancia y Control</t>
  </si>
  <si>
    <t>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</si>
  <si>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ANGELA MARIA CARDENAS SENA</t>
  </si>
  <si>
    <t>B71-1</t>
  </si>
  <si>
    <t>B72</t>
  </si>
  <si>
    <t>ANDREA MILENA ZABALA CARO</t>
  </si>
  <si>
    <t>B73</t>
  </si>
  <si>
    <t>pasante ph 1</t>
  </si>
  <si>
    <t>B74</t>
  </si>
  <si>
    <t>pasante ph 2</t>
  </si>
  <si>
    <t>B75</t>
  </si>
  <si>
    <t>pasante ph 3</t>
  </si>
  <si>
    <t>B76</t>
  </si>
  <si>
    <t>pasante ph 4</t>
  </si>
  <si>
    <t>B77</t>
  </si>
  <si>
    <t>pasante ph 5</t>
  </si>
  <si>
    <t>B78</t>
  </si>
  <si>
    <t>pasante ph 6</t>
  </si>
  <si>
    <t>B79</t>
  </si>
  <si>
    <t>pasante ph 7</t>
  </si>
  <si>
    <t>B80</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</si>
  <si>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</si>
  <si>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</si>
  <si>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</si>
  <si>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</si>
  <si>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</si>
  <si>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Aunar esfuerzos técnicos, jurídicos, administrativos y financieros entre el Instituto Distrital de la Participación y Acción Comunal y la Organización de Estados Iberoamericanos para potenciar la participación incidente juvenil en los diferentes escenarios e instancias de participación e impulsar la transformación de realidades sociales desde el empoderamiento de las y los jóvenes, hacia la consolidación de una sociedad democrática y justa.</t>
  </si>
  <si>
    <t>Febrero</t>
  </si>
  <si>
    <t>Junio</t>
  </si>
  <si>
    <t>Gerencia de Juventud</t>
  </si>
  <si>
    <t>iniciativas</t>
  </si>
  <si>
    <t>B81</t>
  </si>
  <si>
    <t>43211500;43212100;43222619</t>
  </si>
  <si>
    <t>Adquisición de elementos tecnológicos y accesorios en el marco del modelo de fortalecimiento a las Organizaciones Sociales y Comunitarias del Distrito Capital</t>
  </si>
  <si>
    <t>Mayo</t>
  </si>
  <si>
    <t>comunidades</t>
  </si>
  <si>
    <t>B82</t>
  </si>
  <si>
    <t>Profesional para la Coordinación, elaboración del convenio e implementación del programa de Iniciativas Juveniles para la vigencia 2022</t>
  </si>
  <si>
    <t>Enero</t>
  </si>
  <si>
    <t>Se requiere profesional para la Coordinación, elaboración del convenio e implementación del programa de Iniciativas Juveniles para la vigencia 2022</t>
  </si>
  <si>
    <t>DIANA CAROLINA LAITON</t>
  </si>
  <si>
    <t>B83</t>
  </si>
  <si>
    <t>Profesional para apoyar  en el seguimiento a la implementación del programa de Iniciativas Juveniles para la vigencia 2022</t>
  </si>
  <si>
    <t>Se requiere profesional apoyar  en el seguimiento a la implementación del programa de Iniciativas Juveniles para la vigencia 2022</t>
  </si>
  <si>
    <t>Zulma Monroy</t>
  </si>
  <si>
    <t>B84</t>
  </si>
  <si>
    <t>Profesional para promover, liderar y fortalecer la participación de los procesos juveniles a nivel distrital a través del acompañamiento técnico el marco del Sistema Distrital de Juventud.</t>
  </si>
  <si>
    <t xml:space="preserve">Se requiere profesional para Coordinar el acompañamiento a las Plataformas y Consejos Locales de Juventud. </t>
  </si>
  <si>
    <t>Ángela Falla</t>
  </si>
  <si>
    <t>B85</t>
  </si>
  <si>
    <t>Julio</t>
  </si>
  <si>
    <t>B86</t>
  </si>
  <si>
    <t>80141600;80141900;80111600;81141600</t>
  </si>
  <si>
    <t>Servicios logísticos y operativos para la organización y ejecución de las actividades y eventos institucionales realizados por el IDPAC.</t>
  </si>
  <si>
    <t>Se requieren los servicios logísticos y operativos para la organización y ejecución de las actividades y eventos institucionales realizados por el IDPAC.</t>
  </si>
  <si>
    <t>Logística</t>
  </si>
  <si>
    <t>B87</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</si>
  <si>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</si>
  <si>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</si>
  <si>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realizar las piezas gráficas requeridas para Implementar el Plan Estratégico de Comunicaciones</t>
  </si>
  <si>
    <t>Oficina Asesora de Comunicaciones</t>
  </si>
  <si>
    <t>Prestar los servicios profesionales de manera temporal, con autonomía técnica y administrativa, para la realización de las piezas gráficas requeridas para Implementar el Plan Estratégico de Comunicaciones</t>
  </si>
  <si>
    <t>CAMILO ANDRES BECERRA FETECUA</t>
  </si>
  <si>
    <t>B88</t>
  </si>
  <si>
    <t>Profesional para coordinar el diseño y la realización de las piezas gráficas requeridas para Implementar el Plan Estratégico de Comunicaciones</t>
  </si>
  <si>
    <t>Prestar los servicios profesionales de manera temporal, con autonomía técnica y administrativa, para coordinar el diseño y la realización de las piezas gráficas requeridas para Implementar el Plan Estratégico de Comunicaciones</t>
  </si>
  <si>
    <t>EDNA CAMILA MARCELA ANGEL FERNANDEZ</t>
  </si>
  <si>
    <t>B89</t>
  </si>
  <si>
    <t>DIEGO ANDRES QUINTERO SANCHEZ</t>
  </si>
  <si>
    <t>B90</t>
  </si>
  <si>
    <t>Profesional para llevar a cabo la producción técnica y emisión de la programación de la emisora virtual del Distrito DC Radio que contribuya a Implementar el Plan Estratégico de Comunicaciones</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</si>
  <si>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</si>
  <si>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SIMON ANDRES HERNANDEZ OROZCO</t>
  </si>
  <si>
    <t>B91</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</si>
  <si>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</si>
  <si>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HECTOR OSWALDO MORERA GARZON</t>
  </si>
  <si>
    <t>B92</t>
  </si>
  <si>
    <t>Profesional para apoyar la producción y logística de las  actividades que se requiera para la emisora DC Radio  para Implementar el Plan Estratégico de Comunicaciones</t>
  </si>
  <si>
    <t>Prestar los servicios profesionales de manera temporal, con autonomía técnica y administrativa, para apoyar la producción y logística de las  actividades que se requiera para la emisora DC Radio  para Implementar el Plan Estratégico de Comunicaciones</t>
  </si>
  <si>
    <t>OSCAR FELIPE BENAVIDES ARDILA</t>
  </si>
  <si>
    <t>B93</t>
  </si>
  <si>
    <t>Profesional para generar contenidos periodísticos y podcast  para la emisora  DC Radio y la Oficina Asesora de Comunicaciones del IDPAC</t>
  </si>
  <si>
    <t>Prestar los servicios profesionales de manera temporal, con autonomía técnica y administrativa, para generar contenidos periodísticos y podcast  para la emisora  DC Radio y la Oficina Asesora de Comunicaciones del IDPAC</t>
  </si>
  <si>
    <t>Laura mendoza / DC RADIO</t>
  </si>
  <si>
    <t>B94</t>
  </si>
  <si>
    <t>B95</t>
  </si>
  <si>
    <t>Profesional para acompañar la presentación de  eventos, cubrimiento periodístico y promover la participación  y difusión  de las actividades institucionales asociados a Implementar el Plan Estratégico de Comunicaciones</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</si>
  <si>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</si>
  <si>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DIANA LORENA GARCIA GUARNIZO</t>
  </si>
  <si>
    <t>B96</t>
  </si>
  <si>
    <t>Profesional para efectuar el cubrimiento periodístico de las actividades institucionales en coordinación con la Oficina Asesora de Comunicaciones</t>
  </si>
  <si>
    <t>Prestar los servicios profesionales  de manera temporal, con autonomía técnica y administrativa, para efectuar el cubrimiento periodístico de las actividades institucionales en coordinación con la Oficina Asesora de Comunicaciones</t>
  </si>
  <si>
    <t>carolina / PERIODISTA</t>
  </si>
  <si>
    <t>B97</t>
  </si>
  <si>
    <t>Prtofesional para efectuar el cubrimiento periodístico de las actividades institucionales en coordinación con la Oficina Asesora de Comunicaciones</t>
  </si>
  <si>
    <t>B98</t>
  </si>
  <si>
    <t>Profesional para efectuar la corrección de textos,  cubrimiento periodístico  y difusión  de las actividades institucionales en coordinación con la Oficina Asesora de Comunicaciones</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</si>
  <si>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</si>
  <si>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YAJAIRA PEREA</t>
  </si>
  <si>
    <t>B99</t>
  </si>
  <si>
    <t>B100</t>
  </si>
  <si>
    <t>Profesional para efectuar el cubrimiento periodístico y  difusión de las actividades institucionales  a través de los diferentes medios de comunicación del IDPAC, principalmente con el periodico IDPAC EN ACCIÓN en coordinación con la Oficina Asesora de Comunicaciones</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</si>
  <si>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periodico IDPAC EN ACCIÓN en coordinación con la Oficina Asesora de Comunicaciones</t>
  </si>
  <si>
    <t>LEYDI MARLEN BONILLA BELTRAN</t>
  </si>
  <si>
    <t>B101</t>
  </si>
  <si>
    <t>Profesional para apoyar la administración y edición de los contenidos de las páginas web  que hacen parte del portal  del IDPAC en coordinación con la Oficina Asesora de Comunicaciones</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</si>
  <si>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</si>
  <si>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OSCAR RICARDO NIÑO DURAN</t>
  </si>
  <si>
    <t>B102</t>
  </si>
  <si>
    <t>Profesional para la animación y post producción audiovisual de los productos requeridos por la Oficina Asesora de Comunicaciones.</t>
  </si>
  <si>
    <t>Prestar los servicios profesionales de manera temporal, con autonomía técnica y administrativa, animación y post producción audiovisual de los productos requeridos por la Oficina Asesora de Comunicaciones.</t>
  </si>
  <si>
    <t>LINA MARCELA RICAURTE AGUIRRE</t>
  </si>
  <si>
    <t>B103</t>
  </si>
  <si>
    <t>Profesional para diseñar y programar, los sitios web del Instituto Distrital de la Participación y Acción Comunal a cargo de la Oficina Asesora de Comunicaciones.</t>
  </si>
  <si>
    <t>Prestar los  servicios profesionales, con autonomía técnica y administrativa, para diseñar y programar, los sitios web del Instituto Distrital de la Participación y Acción Comunal a cargo de la Oficina Asesora de Comunicaciones.</t>
  </si>
  <si>
    <t>JAMES BOND QUINTERO OLAYA</t>
  </si>
  <si>
    <t>B104</t>
  </si>
  <si>
    <t>Servicio de apoyo para diseñar estrategias digitales integrales y manejar las redes sociales del IDPAC, con el fin de divulgar y socializar la información institucional.</t>
  </si>
  <si>
    <t>Prestar los los servicios de apoyo a la gestión de manera temporal, con autonomía técnica y administrativa, para diseñar estrategias digitales integrales y manejar las redes sociales del IDPAC, con el fin de divulgar y socializar la información institucional.</t>
  </si>
  <si>
    <t>DANIELA MOYA GALVIS</t>
  </si>
  <si>
    <t>B105</t>
  </si>
  <si>
    <t>Profesional para apoyar la publicación de contenidos de las redes sociales del IDPAC y las demás actividades que requiera la Oficina Asesora de Comunicaciones.</t>
  </si>
  <si>
    <t>Prestar los servicios profesionales de manera temporal, con autonomía técnica y administrativa, para apoyar la publicación de contenidos de las redes sociales del IDPAC y las demás actividades que requiera la Oficina Asesora de Comunicaciones.</t>
  </si>
  <si>
    <t>community manager</t>
  </si>
  <si>
    <t>B106</t>
  </si>
  <si>
    <t xml:space="preserve">Julio </t>
  </si>
  <si>
    <t xml:space="preserve"> community manager</t>
  </si>
  <si>
    <t>B107</t>
  </si>
  <si>
    <t>Prtofesional para realizar guión técnico, edición,  manejo de cámara, dron, planimetría y producción de piezas audiovisuales que requiera la Oficina Asesora de Comunicaciones del IDPAC.</t>
  </si>
  <si>
    <t>Prestar los servicios profesionales de manera temporal, con autonomía técnica y administrativa, para realizar guión técnico, edición,  manejo de cámara, dron, planimetría y producción de piezas audiovisuales que requiera la Oficina Asesora de Comunicaciones del IDPAC.</t>
  </si>
  <si>
    <t>JUAN CARLOS BOADA</t>
  </si>
  <si>
    <t>B108</t>
  </si>
  <si>
    <t>Profesional para realizar guión técnico, edición,  manejo de cámara, dron, planimetría y producción de piezas audiovisuales que requiera la Oficina Asesora de Comunicaciones del IDPAC.</t>
  </si>
  <si>
    <t>Prestar los servicios profesionales de manera temporal, con autonomía técnica y administrativa, para realizar guión técnico, edición,  manejo de cámara, dron, planimetría y producción de piezas audiovisuales que requiera la Oficina Asesora de Comunicaciones del IDPAC</t>
  </si>
  <si>
    <t>B109</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</si>
  <si>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</si>
  <si>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JULIO CESAR MACIAS CABRERA</t>
  </si>
  <si>
    <t>B110</t>
  </si>
  <si>
    <t xml:space="preserve">Profesional para el registro fotográfico de las actividades internas y externas del IDPAC que le sean indicados por la Oficina Asesora de Comunicaciones. </t>
  </si>
  <si>
    <t xml:space="preserve">Prestar los servicios profesionales de manera temporal, con autonomía técnica y administrativa, para el registro fotográfico de las actividades internas y externas del IDPAC que le sean indicados por la Oficina Asesora de Comunicaciones. </t>
  </si>
  <si>
    <t>DAVID ROJAS CASTILLO</t>
  </si>
  <si>
    <t>B111</t>
  </si>
  <si>
    <t xml:space="preserve">Servicio de apoyo para organizar el archivo audiovisual de la Oficina Asesora de Comunicaciones. </t>
  </si>
  <si>
    <t xml:space="preserve">Prestar los servicios de apoyo a la gestión de manera temporal, con autonomía técnica y administrativa, para organizar el archivo audiovisual de la Oficina Asesora de Comunicaciones. </t>
  </si>
  <si>
    <t>JHON ANDERSON VASQUEZ ROA</t>
  </si>
  <si>
    <t>B112</t>
  </si>
  <si>
    <t xml:space="preserve">Profesional para coordinar  la estrategia  de comunicación interna y apoyar las distintas actividades que promuevan la participación  del IDPAC. </t>
  </si>
  <si>
    <t xml:space="preserve">Prestar los servicios profesionales de manera temporal, con autonomía técnica y administrativa, para coordinar  la estrategia  de comunicación interna y apoyar las distintas actividades que promuevan la participación  del IDPAC. </t>
  </si>
  <si>
    <t>ANGELA NATALIA TORRES SIERRA</t>
  </si>
  <si>
    <t>B113</t>
  </si>
  <si>
    <t>Profesional para apoyar la coordinación y el seguimiento estratégico de las comunicaciones, asi como la  realización y producción de material periodístico, audiovisual y escrito para la divulgación de programas y proyectos del IDPAC.</t>
  </si>
  <si>
    <t>Prestar los servicios profesionales de manera temproal, con autonomía técnica y administrativa,  para apoyar la coordinación y el seguimiento estratégico de las comunicaciones, asi como la  realización y producción de material periodístico, audiovisual y escrito para la divulgación de programas y proyectos del IDPAC.</t>
  </si>
  <si>
    <t>GLADYS ADRIANA MORENO ROA</t>
  </si>
  <si>
    <t>B114</t>
  </si>
  <si>
    <t>Profesional para planear las estrategias de comunicación del IDPAC.</t>
  </si>
  <si>
    <t>Prestar los servicios profesionales de manera temporal, con autonomía técnica y administrativa, para planear las estrategias de comunicación del IDPAC.</t>
  </si>
  <si>
    <t>JULIO CESAR MENDOZA GARCIA</t>
  </si>
  <si>
    <t>B115</t>
  </si>
  <si>
    <t xml:space="preserve">Profesional para apoyar los procesos precontractuales, contractuales y poscontractuales  adelantados por el Insituto Distrital de la Participación y Acción Comunal asociados a la Oficina Asesora de Comunicaciones. </t>
  </si>
  <si>
    <t xml:space="preserve">Prestar los  servicios profesionales de manera temporal, con autonomía técnica y administrativa, para apoyar los procesos precontractuales, contractuales y poscontractuales  adelantados por el Insituto Distrital de la Participación y Acción Comunal asociados a la Oficina Asesora de Comunicaciones. </t>
  </si>
  <si>
    <t>ALEJANDRA RAMOS VARGAS</t>
  </si>
  <si>
    <t>B116</t>
  </si>
  <si>
    <t xml:space="preserve">Profesional para la gestion documental, análisis estadístico y monitoreo de medios  de la Oficina Asesora de Comunicaciones. </t>
  </si>
  <si>
    <t xml:space="preserve">Prestar los servicios profesionales de manera de temporal, con autonomía técnica y administrativa, para la gestion documental, análisis estadístico y monitoreo de medios  de la Oficina Asesora de Comunicaciones. </t>
  </si>
  <si>
    <t>LAURA OSORIO TORRES</t>
  </si>
  <si>
    <t>B117</t>
  </si>
  <si>
    <t xml:space="preserve">Profesional para realizar actividades administrativas, elaboración y seguimiento de los planes e informes institucionales, y apoyar las actividades que se requiera en la Oficina Asesora de Comunicaciones. </t>
  </si>
  <si>
    <t xml:space="preserve">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 </t>
  </si>
  <si>
    <t>LINA PAOLA BERNAL LOAIZA</t>
  </si>
  <si>
    <t>B118</t>
  </si>
  <si>
    <t xml:space="preserve">Profesional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  </t>
  </si>
  <si>
    <t xml:space="preserve">Prestar los servicios profesionales de manera temporal, con autonomía técnica y administrativa,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  </t>
  </si>
  <si>
    <t>PUBLICISTA</t>
  </si>
  <si>
    <t>B119</t>
  </si>
  <si>
    <t>Apoyo presupuestal a contratacón interprete de señas</t>
  </si>
  <si>
    <t>INTERPRETE DE SEÑAS</t>
  </si>
  <si>
    <t>B120</t>
  </si>
  <si>
    <t>Prestar los servicios logísticos y operativos para la organización y ejecución de las actividades y eventos institucionales realizados por el IDPAC</t>
  </si>
  <si>
    <t>BOLSA</t>
  </si>
  <si>
    <t>B121</t>
  </si>
  <si>
    <t xml:space="preserve">Servicios de streaming con señal abierta para actividades asociadas a la convocatoria y realización de la Rendición de Cuentas del Instituto Distrital de la Participación y Acción Comunal - IDPAC. </t>
  </si>
  <si>
    <t>julio</t>
  </si>
  <si>
    <t>Octubre</t>
  </si>
  <si>
    <t xml:space="preserve">Prestar los servicios de streaming con señal abierta para actividades asociadas a la convocatoria y realización de la Rendición de Cuentas del Instituto Distrital de la Participación y Acción Comunal - IDPAC. </t>
  </si>
  <si>
    <t>STREAMING SEÑAL ABIERTA RENDICION DE CUENTAS</t>
  </si>
  <si>
    <t>B122</t>
  </si>
  <si>
    <t xml:space="preserve">Servicio de Agencia de Medios y pauta digital como apoyo para las campañas y demás actividades de la Oficina Asesora de Comunicaciones del Instituto Distrital de la Participación y Acción Comunal - IDPAC. </t>
  </si>
  <si>
    <t>junio</t>
  </si>
  <si>
    <t xml:space="preserve">julio </t>
  </si>
  <si>
    <t xml:space="preserve">Prestar los servicios de Agencia de Medios y pauta digital como apoyo para las campañas y demás actividades de la Oficina Asesora de Comunicaciones del Instituto Distrital de la Participación y Acción Comunal - IDPAC. </t>
  </si>
  <si>
    <t>AGENCIA DE MEDIOS</t>
  </si>
  <si>
    <t>B123</t>
  </si>
  <si>
    <t xml:space="preserve">Servicios para adelantar la difusión en internet de la emisora DC Radio con capacidad simultáneos de 15.000 oyentes para el Instituto Distrital de la Participación y Acción Comunal - IDPAC. </t>
  </si>
  <si>
    <t>CCE-10 Mínima cuantía</t>
  </si>
  <si>
    <t>Septiembre</t>
  </si>
  <si>
    <t xml:space="preserve">Prestar los servicios para adelantar la difusión en internet de la emisora DC Radio con capacidad simultáneos de 15.000 oyentes para el Instituto Distrital de la Participación y Acción Comunal - IDPAC. </t>
  </si>
  <si>
    <t>STREAMING RADIO</t>
  </si>
  <si>
    <t>B124</t>
  </si>
  <si>
    <t>3 - Realizar 200 obras con saldo pedagógico para el cuidado de incidencia ciudadana</t>
  </si>
  <si>
    <t>Prestar los servicios de apoyo a la gestiónde manera temporal conautonomía técnica y administrativa, para realizar la promoción de procesos de movilización social y logística que se requieran en desarrollo del modelo de Participación Obras con saldo Pedagógico para el Cuidado y la Participación Ciudadana.</t>
  </si>
  <si>
    <t xml:space="preserve">Enero </t>
  </si>
  <si>
    <t xml:space="preserve">Gerencia de Proyectos. </t>
  </si>
  <si>
    <t>JUAN MANUEL DUARTE QUINTERO</t>
  </si>
  <si>
    <t>B124-1</t>
  </si>
  <si>
    <t>B125</t>
  </si>
  <si>
    <t xml:space="preserve">      Cotratar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Ciudadanaen  la  Gerencia  de Proyectos del IDPAC.</t>
  </si>
  <si>
    <t>JUAN CARLOS LONDOÑO LEMUS</t>
  </si>
  <si>
    <t>B126</t>
  </si>
  <si>
    <t>Prestar los servicios de apoyo a la gestión de manera temporal con autonomía técnica y administrativa, para realizar la, actualización, sistematizacióny organización de los archivos resultantes de los procesos contractuales como parte de la metodología "Obras Con Saldo Pedagógico Para el Cuidado y la Participación Ciudadana.</t>
  </si>
  <si>
    <t>ANDREA PERALTA</t>
  </si>
  <si>
    <t>B126-1</t>
  </si>
  <si>
    <t>B127</t>
  </si>
  <si>
    <t>Prestar  los  servicios  profesionales de  manera  temporal, con  autonomía  técnica  y  administrativa  para  coordinar acompañar y apoyar el componente técnico, y el despliegue en territorio como parte de la metodología "Obras Con Saldo Pedagógico Para el Cuidado yla Participación Ciudadana" en la Gerencia de Proyectos del IDPAC.</t>
  </si>
  <si>
    <t>MILLER FAJARDO LOZANO</t>
  </si>
  <si>
    <t>B128</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</si>
  <si>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</si>
  <si>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LEYDI DAYANA LOPEZ DELGADO</t>
  </si>
  <si>
    <t>B128-1</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</si>
  <si>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</si>
  <si>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B129</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</si>
  <si>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</si>
  <si>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LUIS FERNANDO GARCIA CESPEDES</t>
  </si>
  <si>
    <t>B129-1</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</si>
  <si>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</si>
  <si>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B130</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</si>
  <si>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</si>
  <si>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MARIA FERNANDA PATIÑO MORENO</t>
  </si>
  <si>
    <t>B131</t>
  </si>
  <si>
    <t>Prestar  los  servicios  profesionales de  manera  temporal con  autonomía  técnica  y  administrativa  pararealizar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</si>
  <si>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MICHAEL LEONARDO SOLANO NEUTA</t>
  </si>
  <si>
    <t>B131-1</t>
  </si>
  <si>
    <t>B132</t>
  </si>
  <si>
    <t>Profesional para 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</si>
  <si>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CINDY FERNANDA SALINAS LONDOÑO</t>
  </si>
  <si>
    <t>B132-1</t>
  </si>
  <si>
    <t>B133</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</si>
  <si>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</si>
  <si>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O232020200884420_Servicios de agencias de noticias para medios audiovisuales</t>
  </si>
  <si>
    <t>JOHN ALEXANDER SOLANO CAICEDO</t>
  </si>
  <si>
    <t>B133-1</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</si>
  <si>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</si>
  <si>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B134</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</si>
  <si>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ObrasCon  Saldo pedagógico Para El Cuidado y la Participación Ciudadana.</t>
  </si>
  <si>
    <t>JUAN PABLO FAJARDO GONZALEZ</t>
  </si>
  <si>
    <t>B134-1</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</si>
  <si>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ObrasCon  Saldo pedagógico Para El Cuidado y la Participación Ciudadana.</t>
  </si>
  <si>
    <t>B135</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</si>
  <si>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</si>
  <si>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EDISSON FERNEY COBA RAMIREZ</t>
  </si>
  <si>
    <t>B135-1</t>
  </si>
  <si>
    <t>B136</t>
  </si>
  <si>
    <t>Prestar los servicios de apoyo a la gestiónde manera temporalcon autonomía técnica y administrativa, pararealizarel  despliegue  de  acciones  sociales  en  territorio,  así  como  el  apoyo  logístico  requerido  en  desarrollo  de  la  metodología "Obras Con Saldo pedagógico Para el Cuidado y la ParticipaciónCiudadana”</t>
  </si>
  <si>
    <t>RAUL ALBERTO BETANCOURT CHINCHILLA</t>
  </si>
  <si>
    <t>B136-1</t>
  </si>
  <si>
    <t>B137</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</si>
  <si>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</si>
  <si>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 xml:space="preserve">BLANCA NELLY RIVERA MELO </t>
  </si>
  <si>
    <t>B137-1</t>
  </si>
  <si>
    <t>B138</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</si>
  <si>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</si>
  <si>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GABRIEL ANDRES LOZANO TOCORA</t>
  </si>
  <si>
    <t>B138-1</t>
  </si>
  <si>
    <t>B139</t>
  </si>
  <si>
    <t>Prestar  los  servicios  de  apoyo  a  la  gestión de  manera  temporal con  autonomía  técnica  y  administrativa,  en  los procedimientos de gestión documental y de temas logísticos, necesarios para la realización y ejecución deactividades en territorio en desarrollo de la metodología “Obras Con Saldo Pedagógico Para el Cuidado y la Participación Ciudadana”</t>
  </si>
  <si>
    <t>FABIO ANDRES GIL SUAREZ</t>
  </si>
  <si>
    <t>B139-1</t>
  </si>
  <si>
    <t>B140</t>
  </si>
  <si>
    <t>Prestar  los  servicios  de  apoyo  a  la  gestiónde  manera  temporal con  autonomía  técnica  y  administrativa,  en el desarrollo y promoción de procesos de movilización y activación ciudadana en territorio en desarrollo de la metodología “Obras Con Saldo Pedagógico Para el Cuidado y la Participación Ciudadana</t>
  </si>
  <si>
    <t>DILAN JOSE GOMEZ DE AVILA</t>
  </si>
  <si>
    <t>B141</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</si>
  <si>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</si>
  <si>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CRYSTIAN CAMILO DIAZ POLANIA</t>
  </si>
  <si>
    <t> B141-1</t>
  </si>
  <si>
    <t>B142</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</si>
  <si>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</si>
  <si>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 xml:space="preserve">DANILO ALFREDO MORRIS MONCADA </t>
  </si>
  <si>
    <t>B142-1</t>
  </si>
  <si>
    <t>B143</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</si>
  <si>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</si>
  <si>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CLARA MARCELA PULIDO HERNANDEZ</t>
  </si>
  <si>
    <t>B143-1</t>
  </si>
  <si>
    <t>B144</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</si>
  <si>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Ciudadanaa cargo de la Gerencia de Proyectos del IDPAC.</t>
  </si>
  <si>
    <t>JAIRO YESID PINZON FRANCO</t>
  </si>
  <si>
    <t>B145</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</si>
  <si>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t>
  </si>
  <si>
    <t>JORGE ELIECER HERNANDEZ ROJAS</t>
  </si>
  <si>
    <t>B145-1</t>
  </si>
  <si>
    <t>B146</t>
  </si>
  <si>
    <t>Prestar  los  servicios  de  apoyo  a  la  gestión de  manera  temporal con  autonomía  técnica  y  administrativa,  en  el componente  de  infraestructura  y  dotación  urbana  paradesarrollar el  despliegue  de  acciones  en  desarrollo  de  la metodología “Obras con Saldo Pedagógico para el Cuidado y la Participación Ciudadana</t>
  </si>
  <si>
    <t>ELKIN MAURICIO MURILLO MURCIA</t>
  </si>
  <si>
    <t>B146-1</t>
  </si>
  <si>
    <t>B147</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</si>
  <si>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</si>
  <si>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ANDREA BRAHAM MORENO</t>
  </si>
  <si>
    <t>B148</t>
  </si>
  <si>
    <t>Prestar  los  servicios  de  apoyo  a  la  gestiónde  manera  temporal,  con  autonomía  técnica  y  administrativa,  para realizary adelantarlabores asistenciales, organización de agendas, sistematización y seguimiento a las peticiones, quejas y requerimientos allegados a la Gerencia de Proyectos.</t>
  </si>
  <si>
    <t>ELIDUVER COCUNUBO VILLAREAL</t>
  </si>
  <si>
    <t>B148-1</t>
  </si>
  <si>
    <t>B149</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</si>
  <si>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</si>
  <si>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 xml:space="preserve">MICHAEL MEDINA ULLOA </t>
  </si>
  <si>
    <t>B150</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</si>
  <si>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</si>
  <si>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MARGARITA ROSA DE LOS ANGELES ORJUELA SILVA</t>
  </si>
  <si>
    <t>B150-1</t>
  </si>
  <si>
    <t>B151</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</si>
  <si>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</si>
  <si>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JUAN FELIPE BURBANO VALDES</t>
  </si>
  <si>
    <t>B151-1</t>
  </si>
  <si>
    <t>B152</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</si>
  <si>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</si>
  <si>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</si>
  <si>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FRANCISCO ALEJANDRO ALMANZA ALFONSO</t>
  </si>
  <si>
    <t>B153</t>
  </si>
  <si>
    <t>93131608;93131610</t>
  </si>
  <si>
    <t>Suministro de alimentos a monto agotable requeridos para las actividades institucionales que se desarrollen en el marco de los proyectos de inversión del IDPAC.</t>
  </si>
  <si>
    <t xml:space="preserve">Febrero </t>
  </si>
  <si>
    <t>Se requiere contratar el suministro de alimentos a monto agotable requeridos para las actividades institucionales que se desarrollen en el marco de los proyectos de inversión del IDPAC.</t>
  </si>
  <si>
    <t>CONTRATO DE ALIMENTOS 2022</t>
  </si>
  <si>
    <t>B154</t>
  </si>
  <si>
    <t>Servicio especial de transporte terrestre en la ciudad de Bogotá y sus áreas rurales con el fin de dar complimiento a la promoción y fortalecimiento de los procesos participativos de las organizaciones sociales, comunales y comunitarias.</t>
  </si>
  <si>
    <t>CCE-07 Selección Abreviada - Subasta Inversa</t>
  </si>
  <si>
    <t>Se requiere contratar el servicio especial de transporte terrestre en la ciudad de Bogotá y sus áreas rurales con el fin de dar complimiento a la promoción y fortalecimiento de los procesos participativos de las organizaciones sociales, comunales y comunitarias.</t>
  </si>
  <si>
    <t>CONTRATO TRANSPORTE</t>
  </si>
  <si>
    <t>B155</t>
  </si>
  <si>
    <t>Interventoría técnica, legal, contable, social y ambiental para las Obras con Saldo Pedagógico Bogotá el Mejor Hogar (OSP) que se deriven de los convenios solidarios a cargo de la Gerencia de Proyectos.</t>
  </si>
  <si>
    <t xml:space="preserve">Mayo </t>
  </si>
  <si>
    <t xml:space="preserve">junio </t>
  </si>
  <si>
    <t>Contratar la interventoría técnica, legal, contable, social y ambiental para las Obras con Saldo Pedagógico Bogotá el Mejor Hogar (OSP) que se deriven de los convenios solidarios a cargo de la Gerencia de Proyectos.</t>
  </si>
  <si>
    <t>CONTRATO DE INTERVENTORÍA 2022</t>
  </si>
  <si>
    <t>B156</t>
  </si>
  <si>
    <t xml:space="preserve">Obras con Saldo Pedagogico </t>
  </si>
  <si>
    <t xml:space="preserve">febrero </t>
  </si>
  <si>
    <t>Abril</t>
  </si>
  <si>
    <t>Aunar esfuerzos para adelantar la convocatoria para la vigencia 2022 ; para celebrar convenio solidario con la junta de acción comunal con el fin de ejecutar  la Obra con Saldo Pedagógico: Bogotá, el mejor hogar.</t>
  </si>
  <si>
    <t xml:space="preserve">Obras con Saldo Pedagógico. </t>
  </si>
  <si>
    <t>B176</t>
  </si>
  <si>
    <t>Aunar esfuerzos para adelantar la convocatoria para la vigencia 2021 ; para celebrar convenio solidario con la junta de acción comunal con el fin de ejecutar  la Obra con Saldo Pedagógico: Bogotá, el mejor hogar.</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</si>
  <si>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</si>
  <si>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</si>
  <si>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</si>
  <si>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</si>
  <si>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</si>
  <si>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</si>
  <si>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</si>
  <si>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</si>
  <si>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</si>
  <si>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</si>
  <si>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</si>
  <si>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</si>
  <si>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</si>
  <si>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</si>
  <si>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</si>
  <si>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</si>
  <si>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</si>
  <si>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</si>
  <si>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</si>
  <si>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</si>
  <si>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</si>
  <si>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</si>
  <si>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</si>
  <si>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</si>
  <si>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</si>
  <si>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B202</t>
  </si>
  <si>
    <t>B203</t>
  </si>
  <si>
    <t>B204</t>
  </si>
  <si>
    <t>B205</t>
  </si>
  <si>
    <t>B206</t>
  </si>
  <si>
    <t>B207</t>
  </si>
  <si>
    <t>326 - Implementar 8 acuerdos de acción colectiva para la resolución de conflictos socialmente relevantes.</t>
  </si>
  <si>
    <t>4 - Implementar 58 procesos de mediación de conflictos en el marco de la  estrategia de acciones diversas para la promoción de la participación.</t>
  </si>
  <si>
    <t xml:space="preserve">Profesional para acompañar la estructuración de diseño, implementación y seguimiento de la estartegia pactando y los procesos de innovación </t>
  </si>
  <si>
    <t>Subdirección de Promoción de la Paticipación</t>
  </si>
  <si>
    <t xml:space="preserve">Prestar los servicios profesionales de manera temporal, con autonomía técnica y administrativa para acompañar la estructuración de diseño, implementación y seguimiento de la estartegia pactando y los procesos de innovación de la participación para la mediación de conflictos y superación de problemas sociales, desde la Subdirección de Promoción de la Participación. </t>
  </si>
  <si>
    <t>DANIEL ALEJANDRO ROJAS VARGAS</t>
  </si>
  <si>
    <t>B207-1</t>
  </si>
  <si>
    <t>B208</t>
  </si>
  <si>
    <t>Profesional para coordinar el proyecto estratégico "PACTANDO" desde la SPP</t>
  </si>
  <si>
    <t>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</si>
  <si>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DIEGO ARMANDO JIMENEZ PEREZ</t>
  </si>
  <si>
    <t>B208-1</t>
  </si>
  <si>
    <t>B209</t>
  </si>
  <si>
    <t xml:space="preserve">Profesional para aportar en el diseño, desarrollo y seguimiento del proyecto estratégico pactando y en la implementación de los acuerdos y pactos firmados </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</si>
  <si>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</si>
  <si>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YINA MARCELA ACOSTA VALENZUELA</t>
  </si>
  <si>
    <t>B209-1</t>
  </si>
  <si>
    <t>B210</t>
  </si>
  <si>
    <t>Profesional para acompañar de manera integral la estrategia pactando de la SPP en su diseño, implementación, seguimiento, sistematización y articulación con otras estrategias de IDPAC</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</si>
  <si>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</si>
  <si>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JULIAN ALFREDO MEDINA CADENA</t>
  </si>
  <si>
    <t>B210-1</t>
  </si>
  <si>
    <t>B211</t>
  </si>
  <si>
    <t xml:space="preserve">Profesional para  aportar en la implementación del proyecto estratégico PACTANDO "pactos con participación ciudadana" en sus fases de construcción metodológica, convocatoria, concertación, aplicación y seguimiento </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</si>
  <si>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</si>
  <si>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MARIA FERNANDA LANDAZURI</t>
  </si>
  <si>
    <t>B211-1</t>
  </si>
  <si>
    <t>B212</t>
  </si>
  <si>
    <t xml:space="preserve">Servicios de apoyo a la gestión para  aportar en la implementación del proyecto estratégico PACTANDO en sus fases de construcción y seguimiento </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</si>
  <si>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</si>
  <si>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CAMILO ALBERTO TORRES LEIVA</t>
  </si>
  <si>
    <t>B212-1</t>
  </si>
  <si>
    <t>B213</t>
  </si>
  <si>
    <t xml:space="preserve">Servicio de apoyo para la implementación y gestión territorial del proyecto estratégico "PACTANDO" en articulación con otras dependencias de Idpac y entidades </t>
  </si>
  <si>
    <t>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</si>
  <si>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IVONNE JULIET JEREZ WILCHES</t>
  </si>
  <si>
    <t>B213-1</t>
  </si>
  <si>
    <t>B214</t>
  </si>
  <si>
    <t>Servicio de apoyo para realizar gestión territorial de la participación atendiendo los procesos de pactos con participación que se adelanten desde la SPP y el IDPAC.</t>
  </si>
  <si>
    <t xml:space="preserve">10 meses
21 días </t>
  </si>
  <si>
    <t>Prestar los servicios de apoyo a la gestión de manera temporal, con autonomía técnica y administrativa para realizar gestión territorial de la participación atendiendo los procesos de pactos con participación que se adelanten desde la SPP y el IDPAC.</t>
  </si>
  <si>
    <t>NUEVO</t>
  </si>
  <si>
    <t>B215</t>
  </si>
  <si>
    <t>B216</t>
  </si>
  <si>
    <t>Profesional para acompañar los procesos de mediación y pactos que lidera la Subdirección de Promoción de la Participación.</t>
  </si>
  <si>
    <t>3 meses y 25 días</t>
  </si>
  <si>
    <t>Prestar los servicios profesionales de manera temporal, con autonomía técnica y administrativa para acompañar los procesos de mediación y pactos que lidera la Subdirección de Promoción de la Participación.</t>
  </si>
  <si>
    <t>DIANA LOPEZ</t>
  </si>
  <si>
    <t>B217</t>
  </si>
  <si>
    <t>82000000;82100000;82101500;82101905;82140000</t>
  </si>
  <si>
    <t xml:space="preserve">Servicio de diseño e impresión de material pedagógico </t>
  </si>
  <si>
    <t>Prestación de servicios logísticos y operativos para la organización y ejecución de las actividades y eventos institucionales realizados por el IDPAC.</t>
  </si>
  <si>
    <t>LOGISTICA</t>
  </si>
  <si>
    <t>B218</t>
  </si>
  <si>
    <t>5 - Implementar 100% la estrategia innovadora que incentive la participación ciudadana</t>
  </si>
  <si>
    <t>Servicio de apoyo para acompañar la implementación de los proyectos estrategicos que lidera la SPP</t>
  </si>
  <si>
    <t>Subdirección de Promoción de la Participación</t>
  </si>
  <si>
    <t>Prestar los servicios de apoyo a la gestión de manera temporal, con autonomía técnica y administrativa para acompañar la implementación de los proyectos estrategicos que lidera la SPP,  promoviendo la participación innovadora en el espacio de la ciudad que sea requerido por el supervisor del contrato, desde la Subdirección de Promoción de la Participación.</t>
  </si>
  <si>
    <t>REFERENTES LOCALES</t>
  </si>
  <si>
    <t>B218-1</t>
  </si>
  <si>
    <t>B218-1-1</t>
  </si>
  <si>
    <t>B218-2</t>
  </si>
  <si>
    <t>B218-2-1</t>
  </si>
  <si>
    <t>B218-4</t>
  </si>
  <si>
    <t>B218-4-1</t>
  </si>
  <si>
    <t>B218-5</t>
  </si>
  <si>
    <t>B218-5-1</t>
  </si>
  <si>
    <t>B218-6</t>
  </si>
  <si>
    <t>B218-6-1</t>
  </si>
  <si>
    <t>B218-7</t>
  </si>
  <si>
    <t>B218-7-1</t>
  </si>
  <si>
    <t>B218-8</t>
  </si>
  <si>
    <t>B218-8-1</t>
  </si>
  <si>
    <t>B218-9</t>
  </si>
  <si>
    <t>B218-9-1</t>
  </si>
  <si>
    <t>B218-10</t>
  </si>
  <si>
    <t>B218-10-1</t>
  </si>
  <si>
    <t>B218-11</t>
  </si>
  <si>
    <t>B218-11-1</t>
  </si>
  <si>
    <t>B218-12</t>
  </si>
  <si>
    <t>B218-12-1</t>
  </si>
  <si>
    <t>B218-13</t>
  </si>
  <si>
    <t>B218-13-1</t>
  </si>
  <si>
    <t>B218-14</t>
  </si>
  <si>
    <t>B218-14-1</t>
  </si>
  <si>
    <t>B218-15</t>
  </si>
  <si>
    <t>B218-15-1</t>
  </si>
  <si>
    <t>B218-16</t>
  </si>
  <si>
    <t>B218-16-1</t>
  </si>
  <si>
    <t>B219</t>
  </si>
  <si>
    <t>ALIMENTOS</t>
  </si>
  <si>
    <t>B220</t>
  </si>
  <si>
    <t>Profesional para desarrollar la estrategia de articulación territorial de IDPAC,  en la localidad  de Usaquén o en la que le asigne el supervisor</t>
  </si>
  <si>
    <t>Prestar los servicios profesionales de manera temporal, con autonomía técnica y administrativa para desarrollar la estrategia de articulación territorial de IDPAC, a traves de acciones de participación incidente e innovadora, además de aportar en liderar proyectos y acciones estrategicos desde la Subdirección de Promoción de la Participación,  en la localidad  de Usaquén o en la que le asigne el supervisor.</t>
  </si>
  <si>
    <t>DIEGO FERNANDO MARIÑO NIÑO</t>
  </si>
  <si>
    <t>B220-1</t>
  </si>
  <si>
    <t>B221</t>
  </si>
  <si>
    <t xml:space="preserve">Profesional para desarrollar la estrategia de articulación territorial de IDPAC,  en la localidad  de Santa Fe o en la que le asigne el supervisor. </t>
  </si>
  <si>
    <t>Prestar los servicios profesionales de manera temporal, con autonomía técnica y administrativa para desarrollar la estrategia de articulación territorial de IDPAC, a traves de acciones de participación incidente e innovadora, además de aportar en liderar proyectos y acciones estrategicos desde la Subdirección de Promoción de la Participación,  en la localidad  de Santa Fe o en la que le asigne el supervisor.</t>
  </si>
  <si>
    <t>ANA PAOLA SANCHEZ ARAGON</t>
  </si>
  <si>
    <t>B221-1</t>
  </si>
  <si>
    <t>B222</t>
  </si>
  <si>
    <t>Profesional para desarrollar la estrategia de articulación territorial de IDPAC,  en la localidad  de San Cristobal o en la que le asigne el supervisor.</t>
  </si>
  <si>
    <t>Prestar los servicios profesionales de manera temporal, con autonomía técnica y administrativa para desarrollar la estrategia de articulación territorial de IDPAC, a traves de acciones de participación incidente e innovadora, además de aportar en liderar proyectos y acciones estrategicos desde la Subdirección de Promoción de la Participación,  en la localidad  de San Cristobal o en la que le asigne el supervisor.</t>
  </si>
  <si>
    <t>ALEXANDER  RUBIO GALVIS</t>
  </si>
  <si>
    <t>B222-1</t>
  </si>
  <si>
    <t>B223</t>
  </si>
  <si>
    <t>Profesional para desarrollar la estrategia de articulación territorial de IDPAC, en la localidad  de Usme o en la que le asigne el supervisor.</t>
  </si>
  <si>
    <t>Prestar los servicios profesionales de manera temporal, con autonomía técnica y administrativa para desarrollar la estrategia de articulación territorial de IDPAC, a traves de acciones de participación incidente e innovadora, además de aportar en liderar proyectos y acciones estrategicos desde la Subdirección de Promoción de la Participación,  en la localidad  de Usme o en la que le asigne el supervisor.</t>
  </si>
  <si>
    <t>VIVIANA ANDREA RIVERA FONSECA</t>
  </si>
  <si>
    <t>B223-1</t>
  </si>
  <si>
    <t>B224</t>
  </si>
  <si>
    <t>Profesional para implementar la estrategia de articulación territorial de IDPAC,   en la localidad  de Bosa o en la que le asigne el supervisor.</t>
  </si>
  <si>
    <t>Prestar los servicios profesionales de manera temporal, con autonomía técnica y administrativa para implementar la estrategia de articulación territorial de IDPAC, liderando proyectos y acciones estrategicos desde la Subdirección de Promoción de la Participación,  en la localidad  de Bosa o en la que le asigne el supervisor.</t>
  </si>
  <si>
    <t>ELKIN DADEY</t>
  </si>
  <si>
    <t>B224-1</t>
  </si>
  <si>
    <t>B225</t>
  </si>
  <si>
    <t>Profesional para desarrollar la estrategia de articulación territorial de IDPAC,  en la localidad  de Kennedy o en la que le asigne el supervisor.</t>
  </si>
  <si>
    <t>Prestar los servicios profesionales de manera temporal, con autonomía técnica y administrativa para desarrollar la estrategia de articulación territorial de IDPAC, a traves de acciones de participación incidente e innovadora, además de aportar en liderar proyectos y acciones estrategicos desde la Subdirección de Promoción de la Participación,  en la localidad  de Kennedy o en la que le asigne el supervisor.</t>
  </si>
  <si>
    <t>CESAR AUGUSTO RUBIO JIMENEZ</t>
  </si>
  <si>
    <t>B225-1</t>
  </si>
  <si>
    <t>B226</t>
  </si>
  <si>
    <t>Profesional para implementar la estrategia de articulación territorial de IDPAC, en la localidad  de Suba o en la que le asigne el supervisor.</t>
  </si>
  <si>
    <t>Prestar los servicios profesionales de manera temporal, con autonomía técnica y administrativa para implementar la estrategia de articulación territorial de IDPAC, liderando proyectos y acciones estrategicos desde la Subdirección de Promoción de la Participación,  en la localidad  de Suba o en la que le asigne el supervisor.</t>
  </si>
  <si>
    <t>DANIEL FELIPE ROJAS ESCOBAR</t>
  </si>
  <si>
    <t>B226-1</t>
  </si>
  <si>
    <t>B227</t>
  </si>
  <si>
    <t>Profesional para desarrollar la estrategia de articulación territorial de IDPAC, en la localidad  de Los Mártires o en la que le asigne el supervisor.</t>
  </si>
  <si>
    <t>Prestar los servicios profesionales de manera temporal, con autonomía técnica y administrativa para desarrollar la estrategia de articulación territorial de IDPAC, a traves de acciones de participación incidente e innovadora, además de aportar en liderar proyectos y acciones estrategicos desde la Subdirección de Promoción de la Participación,  en la localidad  de Los Mártires o en la que le asigne el supervisor.</t>
  </si>
  <si>
    <t>FLOR AIDEE CUELLAR BALLEN</t>
  </si>
  <si>
    <t>B227-1</t>
  </si>
  <si>
    <t>B228</t>
  </si>
  <si>
    <t>Profesional para desarrollar la estrategia de articulación territorial de IDPAC,  en la localidad  de Rafael Uribe Uribe o en la que le asigne el supervisor.</t>
  </si>
  <si>
    <t>Prestar los servicios profesionales de manera temporal, con autonomía técnica y administrativa para desarrollar la estrategia de articulación territorial de IDPAC, a traves de acciones de participación incidente e innovadora, además de aportar en liderar proyectos y acciones estrategicos desde la Subdirección de Promoción de la Participación,  en la localidad  de Rafael Uribe Uribe o en la que le asigne el supervisor.</t>
  </si>
  <si>
    <t>DISNEY ELINA SANCHEZ ALVARADO</t>
  </si>
  <si>
    <t>B228-1</t>
  </si>
  <si>
    <t>B229</t>
  </si>
  <si>
    <t>Profesional para desarrollar la estrategia de articulación territorial de IDPAC, en la localidad  de Ciudad Bolivar o en la que le asigne el supervisor.</t>
  </si>
  <si>
    <t>Prestar los servicios profesionales de manera temporal, con autonomía técnica y administrativa para desarrollar la estrategia de articulación territorial de IDPAC, a traves de acciones de participación incidente e innovadora, además de aportar en liderar proyectos y acciones estrategicos desde la Subdirección de Promoción de la Participación,  en la localidad  de Ciudad Bolivar o en la que le asigne el supervisor.</t>
  </si>
  <si>
    <t>IRIS MEDELLÍN</t>
  </si>
  <si>
    <t>B229-1</t>
  </si>
  <si>
    <t>B230</t>
  </si>
  <si>
    <t>Profesional para desarrollar la estrategia de articulación territorial de IDPAC,  en la localidad  de Chapinero o en la que le asigne el supervisor.</t>
  </si>
  <si>
    <t>Prestar los servicios profesionales de manera temporal, con autonomía técnica y administrativa para desarrollar la estrategia de articulación territorial de IDPAC, a traves de acciones de participación incidente e innovadora, además de aportar en liderar proyectos y acciones estrategicos desde la Subdirección de Promoción de la Participación,  en la localidad  de Chapinero o en la que le asigne el supervisor.</t>
  </si>
  <si>
    <t>LUCY STELLA BELTRAN BAQUERO</t>
  </si>
  <si>
    <t>B230-1</t>
  </si>
  <si>
    <t>B231</t>
  </si>
  <si>
    <t>Profesional para para orientar las actividades asociadas a los procesos de articulación territorial de la subdirección de promoción de la participación.</t>
  </si>
  <si>
    <t>Prestar los servicios profesionales de manera temporal, con autonomía técnica y administrativa para para orientar las actividades asociadas a los procesos de articulación territorial de la subdirección de promoción de la participación.</t>
  </si>
  <si>
    <t>IVAN DAVID MORENO BARON</t>
  </si>
  <si>
    <t>B232</t>
  </si>
  <si>
    <t>Profesional para coordinar el equipo de referentes de la participación en el Distrito, además de reallizar seguimiento, diseño, sistematización y articulación con las dinámicas de IDPAC y de otras entidades del orden distrital y regional.</t>
  </si>
  <si>
    <t>Prestar los servicios profesionales de manera temporal, con autonomía técnica y administrativa para coordinar el equipo de referentes de la participación en el Distrito, además de reallizar seguimiento, diseño, sistematización y articulación de su trabajo con las dinámicas de IDPAC y de otras entidades del orden distrital y regional, desde la Subdirección de Promoción de la Participación.</t>
  </si>
  <si>
    <t>NELSON HERNANDO MARTINEZ ROJAS</t>
  </si>
  <si>
    <t>B232-1</t>
  </si>
  <si>
    <t>B233</t>
  </si>
  <si>
    <t>Profesional para fortalecer metodológica y operativamente los procesos de articulación institucional y territorial,  en coordinación con entidades de orden distrital, regional y nacional.</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</si>
  <si>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</si>
  <si>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EDISON NARVAEZ</t>
  </si>
  <si>
    <t>B233-1</t>
  </si>
  <si>
    <t>B234</t>
  </si>
  <si>
    <t>Profesional para aportar en el diseño, desarrollo y sistematización de las estrategias de trabajo de la CEP.</t>
  </si>
  <si>
    <t>Prestar los servicios profesionales de manera temporal, con autonomía técnica y administrativa para aportar en el diseño, desarrollo y sistematización de las estrategias de trabajo de la CEP, con especial énfasis en gestionar alianzas estratégicas, administrar contenidos relacionados con la página web/repositorio y desarrollar insumos para la Sistematización de Experiencias, metodologías y pedagogías para la innovación de la participación ciudadana desde la Subdirección de Promoción de la Participación.</t>
  </si>
  <si>
    <t>LAURA ANGELICA VASQUEZ MALDONADO</t>
  </si>
  <si>
    <t>B234-1</t>
  </si>
  <si>
    <t>B235</t>
  </si>
  <si>
    <t>Profesional para impulsar, desarrollar y evaluar las estrategias de trabajo de la Casa de Experiencias de la Participación, con énfasis en la participación de niños y niñas.</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</si>
  <si>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</si>
  <si>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MAYERLI STEFANY GARAY ESCOBAR</t>
  </si>
  <si>
    <t>B235-1</t>
  </si>
  <si>
    <t>B236</t>
  </si>
  <si>
    <t>Profesional para aportar en la implementación, diseño y sistematización de las estrategias de trabajo de la casa de experiencias de la participación</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</si>
  <si>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</si>
  <si>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LAURA CONSTANZA SANCHEZ FUENTES</t>
  </si>
  <si>
    <t>B236-1</t>
  </si>
  <si>
    <t>B237</t>
  </si>
  <si>
    <t>Profesional para diseñar, implementar y hacer seguimiento a las estrategias de trabajo de la Casa de Experiencias de la Participación Ciudadana</t>
  </si>
  <si>
    <t xml:space="preserve">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 </t>
  </si>
  <si>
    <t>MARYA CAROLINA RODRIGUEZ RAMIREZ</t>
  </si>
  <si>
    <t>B237-1</t>
  </si>
  <si>
    <t>B238</t>
  </si>
  <si>
    <t xml:space="preserve">Profesional para coordinar las estrategias de trabajo de la Casa de Experiencias de la Participación Ciudadana y su articulación con todo el IDPAC </t>
  </si>
  <si>
    <t>Prestar lo servicios profesionales de manera temporal, con autonomía técnica y administrativa para coordinar las estrategias de trabajo de la Casa de Experiencias de la Participación Ciudadana y su articulación con todo el IDPAC y las instituciones del Distrito, ademas de aportar a la innovación de la participación desde la Subdirección de Promoción de la Participación.</t>
  </si>
  <si>
    <t>MARIA CATERINA VILLA DE LIGOURI</t>
  </si>
  <si>
    <t>B238-1</t>
  </si>
  <si>
    <t>B239</t>
  </si>
  <si>
    <t>Servicios de apoyo a la gestión para acompañar la sistematización de documentos, organización de agendas  y seguimiento de proyectos estratégicos</t>
  </si>
  <si>
    <t>Prestar los servicios de apoyo a la gestión de manera temporal, con autonomía técnica y administrativa para acompañar la sistematización de documentos, organización de agendas  y seguimiento de proyectos estratégicos de la Subdirección de Promoción de la Participación.</t>
  </si>
  <si>
    <t>JENIFER CARDONA</t>
  </si>
  <si>
    <t>B239-1</t>
  </si>
  <si>
    <t>B240</t>
  </si>
  <si>
    <t>Profesional para realizar el seguimiento, análisis y consolidación de respuestas a las  peticiones  registradas en los sistemas de correspondencia</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</si>
  <si>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</si>
  <si>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YANNETH KATERINE HERNANDEZ INFANTE</t>
  </si>
  <si>
    <t>B240-1</t>
  </si>
  <si>
    <t>B241</t>
  </si>
  <si>
    <t>Servicio de apoyo para el proceso de revisión y verificación de cuentas de cobro de la subdirección de promoción de la participación.</t>
  </si>
  <si>
    <t>Prestar los servicios de apoyo a la gestión de manera temporal, con autonomía técnica y administrativa para apoyar el proceso de revisión y verificación de cuentas de cobro de la subdirección de promoción de la participación.</t>
  </si>
  <si>
    <t>CARLOS JULIO MOYA PRIETO</t>
  </si>
  <si>
    <t>B241-1</t>
  </si>
  <si>
    <t>B242</t>
  </si>
  <si>
    <t>Servicio de apoyo para adelantar  la revisión de cuentas de cobro y apoyo en el manejo de SECOP II</t>
  </si>
  <si>
    <t>Prestar los servicios de apoyo a la gestión de manera temporal, con autonomía técnica y administrativa para adelantar  la revisión de cuentas de cobro, elaboración de memorando para tesorería, recopilación de documentos administrativos y apoyo en el manejo de SECOP II  en la Subdirección de Promoción de la Participación.</t>
  </si>
  <si>
    <t>JOSE ANDRES PIÑEROS GONZALEZ</t>
  </si>
  <si>
    <t>B242-1</t>
  </si>
  <si>
    <t>B243</t>
  </si>
  <si>
    <t>Profesional para realizar la proyección, ajuste, seguimiento y cumplimiento del presupuesto y metas de los proyectos de inversión a cargo de la SPP</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</si>
  <si>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</si>
  <si>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GINNA LIZBELLY GALINDO MARTINEZ</t>
  </si>
  <si>
    <t>B243-1</t>
  </si>
  <si>
    <t>B244</t>
  </si>
  <si>
    <t>Profesional para asesorar, desarrollar, analizar y elaborar el seguimiento a temas de carácter jurídico de la SPP</t>
  </si>
  <si>
    <t>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</si>
  <si>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SANDRA MILENA MONTOYA AMARILES</t>
  </si>
  <si>
    <t>B244-1</t>
  </si>
  <si>
    <t>B245</t>
  </si>
  <si>
    <t xml:space="preserve">Profesional para analizar y elaborar documentos y/o desarrollar gestiones precontractuales, contractuales y postcontractuales, elaboración de conceptos </t>
  </si>
  <si>
    <t>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</si>
  <si>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VIVIAN ALEJANDRA LOPEZ PIEDRAHITA</t>
  </si>
  <si>
    <t>B245-1</t>
  </si>
  <si>
    <t>B246</t>
  </si>
  <si>
    <t>Profesional para gestionar y desarrollar el diseño y seguimiento a los proyectos de inversión, articulando la implementación del modelo integrado de planeación y gestión</t>
  </si>
  <si>
    <t>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</si>
  <si>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NESTOR IVAN VARGAS SORACA</t>
  </si>
  <si>
    <t>B246-1</t>
  </si>
  <si>
    <t>B247</t>
  </si>
  <si>
    <t>Profesional para implementar  y hacer seguimiento al modelo integrado de planeación.</t>
  </si>
  <si>
    <t>Prestar los servicios profesionales de manera temporal, con autonomía técnica y administrativa para implementar  y hacer seguimiento al modelo integrado de planeación, gestión, riesgos, planes de acción, plan de mejoramiento, caracterización de procesos y demás actividades requeridas para las actividades de planeación de la Subdirección de Promoción de la Participación.</t>
  </si>
  <si>
    <t>HENRY COCUNUBO</t>
  </si>
  <si>
    <t>B247-1</t>
  </si>
  <si>
    <t>B248</t>
  </si>
  <si>
    <t xml:space="preserve">Profesional para diseñar estrategias de comunicación que promuevan e impulsen la participación </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</si>
  <si>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</si>
  <si>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NATHALI  MARIN GARCIA</t>
  </si>
  <si>
    <t>B248-1</t>
  </si>
  <si>
    <t>B249</t>
  </si>
  <si>
    <t xml:space="preserve">Profesional para asesorar la innovación de la participación a través del diseño e implementación de plataformas tecnologicas </t>
  </si>
  <si>
    <t>Prestar los servicios profesionales de manera temporal, con autonomía técnica y administrativa para asesorar la innovación de la participación a través del diseño e implementación de plataformas tecnologicas y estrategias comunicativas desde la Subdirección de Promoción de la Participación.</t>
  </si>
  <si>
    <t>MAURICIO ALEXIS RIVEROS QUINTERO</t>
  </si>
  <si>
    <t>B249-1</t>
  </si>
  <si>
    <t>B250</t>
  </si>
  <si>
    <t>82000000;
82100000;
82101500;
82101905;
82140000;</t>
  </si>
  <si>
    <t xml:space="preserve">servicio de diseño e impresión de material pedagógico </t>
  </si>
  <si>
    <t>IMPRESIÓN</t>
  </si>
  <si>
    <t>B251</t>
  </si>
  <si>
    <t xml:space="preserve">CCE-07 Selección Abreviada - Subasta Inversa </t>
  </si>
  <si>
    <t>TRANSPORTE</t>
  </si>
  <si>
    <t>B252</t>
  </si>
  <si>
    <t>7729 - Optimización de la participación ciudadana incidente para los asuntos públicos Bogotá</t>
  </si>
  <si>
    <t>432 - Reformular la Política Pública de Participación Incidente</t>
  </si>
  <si>
    <t xml:space="preserve">1 - Formular 100% el documento de la política pública </t>
  </si>
  <si>
    <t>Profesional para producir los insumos necesarios en el proceso de reformulación de la Política Pública de Participación Incidente del distrito – PPPI</t>
  </si>
  <si>
    <t>Prestar los servicios profesionales de manera temporal, con autonomía técnica y administrativa para producir los insumos necesarios en el proceso de reformulación de la Política Pública de Participación Incidente del distrito – PPPI- y de la armonización del nuevo Sistema de Participación en Bogotá desde la Subdirección de Promoción de la Participación.</t>
  </si>
  <si>
    <t>JUAN SEBASTIAN HERNANDEZ ACOSTA</t>
  </si>
  <si>
    <t>B253</t>
  </si>
  <si>
    <t xml:space="preserve">Profesional para diseñar, sistematizar y analizar rutas de articulación normativa </t>
  </si>
  <si>
    <t>Prestar los servicios profesionales de manera temporal, con autonomía técnica y administrativa para diseñar, sistematizar y analizar rutas de articulación normativa para aportar en el proceso de armonización del nuevo Sistema de Participación de Bogotá y la reformulación de la política pública de participación incidente, desde la Subdirección de Promoción de la Participación.</t>
  </si>
  <si>
    <t>CAROLINA  SANCHEZ BOHORQUEZ</t>
  </si>
  <si>
    <t>B254</t>
  </si>
  <si>
    <t>Profesional para liderar los procesos de reformulación del nuevo Sistema de Participación Incidente del Distrito y de la Política Pública de Participación Incidente PPPI</t>
  </si>
  <si>
    <t>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</si>
  <si>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LAURA LIGARRETO</t>
  </si>
  <si>
    <t>B254-1</t>
  </si>
  <si>
    <t>B255</t>
  </si>
  <si>
    <t>Profesional para aportar en la coordinación de los equipos territoriales de la SPP y lograr su articulación y consolidación con los equipos territoriales del IDPAC y el Distrito</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</si>
  <si>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</si>
  <si>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JUAN RICARDO MAMIAN BENAVIDES</t>
  </si>
  <si>
    <t>B255-1</t>
  </si>
  <si>
    <t>B256</t>
  </si>
  <si>
    <t>Servicio de apoyo para realizar labores de asistencia y gestión documental de archivo físico y digital</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</si>
  <si>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</si>
  <si>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ANGIE VANESA BELTRAN SILVA</t>
  </si>
  <si>
    <t>B256-1</t>
  </si>
  <si>
    <t>B257</t>
  </si>
  <si>
    <t>Profesional para sistematizar y articular normatividad existente en el marco del nuevo Sistema de Participación de Bogotá</t>
  </si>
  <si>
    <t>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</si>
  <si>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RICARDO ANDRES RUJE CABRERA</t>
  </si>
  <si>
    <t>B258</t>
  </si>
  <si>
    <t>B259</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</si>
  <si>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</si>
  <si>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</si>
  <si>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</si>
  <si>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</si>
  <si>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GESTORES</t>
  </si>
  <si>
    <t xml:space="preserve">B259-1 </t>
  </si>
  <si>
    <t>B259-1-1</t>
  </si>
  <si>
    <t>B259-1-2</t>
  </si>
  <si>
    <t>B259-2</t>
  </si>
  <si>
    <t>B259-2-1</t>
  </si>
  <si>
    <t>B259-3</t>
  </si>
  <si>
    <t>B259-3-1</t>
  </si>
  <si>
    <t>B259-4</t>
  </si>
  <si>
    <t>B259-4-1</t>
  </si>
  <si>
    <t>B259-5</t>
  </si>
  <si>
    <t>B259-5-1</t>
  </si>
  <si>
    <t>B259-6</t>
  </si>
  <si>
    <t>B259-6-1</t>
  </si>
  <si>
    <t>B259-7</t>
  </si>
  <si>
    <t>B259-7-1</t>
  </si>
  <si>
    <t>B259-8</t>
  </si>
  <si>
    <t>B259-8-1</t>
  </si>
  <si>
    <t>B259-9</t>
  </si>
  <si>
    <t>B259-9-1</t>
  </si>
  <si>
    <t>B259-10</t>
  </si>
  <si>
    <t>B259-10-1</t>
  </si>
  <si>
    <t>B259-11</t>
  </si>
  <si>
    <t>B259-11-1</t>
  </si>
  <si>
    <t>B259-12</t>
  </si>
  <si>
    <t>B259-12-1</t>
  </si>
  <si>
    <t>B259-13</t>
  </si>
  <si>
    <t>B259-13-1</t>
  </si>
  <si>
    <t>B259-14</t>
  </si>
  <si>
    <t>B259-14-1</t>
  </si>
  <si>
    <t>B259-15</t>
  </si>
  <si>
    <t>B259-15-1</t>
  </si>
  <si>
    <t>B259-16</t>
  </si>
  <si>
    <t>B259-16-1</t>
  </si>
  <si>
    <t>B259-17</t>
  </si>
  <si>
    <t>B259-17-1</t>
  </si>
  <si>
    <t>B259-18</t>
  </si>
  <si>
    <t>B259-18-1</t>
  </si>
  <si>
    <t>B259-19</t>
  </si>
  <si>
    <t>B259-19-1</t>
  </si>
  <si>
    <t>B260</t>
  </si>
  <si>
    <t>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</si>
  <si>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</si>
  <si>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MOVILIZADORES</t>
  </si>
  <si>
    <t>B260-1</t>
  </si>
  <si>
    <t>B260-1-1</t>
  </si>
  <si>
    <t>B260-1-2</t>
  </si>
  <si>
    <t>B260-2</t>
  </si>
  <si>
    <t>B260-2-1</t>
  </si>
  <si>
    <t>B260-3</t>
  </si>
  <si>
    <t>B260-3-1</t>
  </si>
  <si>
    <t>B260-4</t>
  </si>
  <si>
    <t> B260-4-1</t>
  </si>
  <si>
    <t>B260-5</t>
  </si>
  <si>
    <t>B260-5-1</t>
  </si>
  <si>
    <t>B260-6</t>
  </si>
  <si>
    <t>B260-6-1</t>
  </si>
  <si>
    <t>B260-7</t>
  </si>
  <si>
    <t>B260-7-1</t>
  </si>
  <si>
    <t>B260-8</t>
  </si>
  <si>
    <t>B260-8-1</t>
  </si>
  <si>
    <t>B260-9</t>
  </si>
  <si>
    <t>B260-9-1</t>
  </si>
  <si>
    <t>B260-10</t>
  </si>
  <si>
    <t>B260-10-1</t>
  </si>
  <si>
    <t>B260-11</t>
  </si>
  <si>
    <t>B260-11-1</t>
  </si>
  <si>
    <t>B260-12</t>
  </si>
  <si>
    <t>B260-12-1</t>
  </si>
  <si>
    <t>B260-13</t>
  </si>
  <si>
    <t>B260-13-1</t>
  </si>
  <si>
    <t>B260-14</t>
  </si>
  <si>
    <t>B260-14-1</t>
  </si>
  <si>
    <t>B260-15</t>
  </si>
  <si>
    <t>B260-15-1</t>
  </si>
  <si>
    <t>B260-16</t>
  </si>
  <si>
    <t>B260-16-1</t>
  </si>
  <si>
    <t>B260-17</t>
  </si>
  <si>
    <t>B260-17-1</t>
  </si>
  <si>
    <t>B260-18</t>
  </si>
  <si>
    <t>B260-18-1</t>
  </si>
  <si>
    <t>B260-19</t>
  </si>
  <si>
    <t>B260-19-1</t>
  </si>
  <si>
    <t>B261</t>
  </si>
  <si>
    <t>Prestar los servicios de apoyo a la gestión con autonomía técnica y administrativa de manera temporal, para realizar seguimiento a la gestión administrativa, financiera y de archivo a cargo de la Gerencia de Instancias y Mecanismos de Participación.</t>
  </si>
  <si>
    <t>CAROLINA MORENO</t>
  </si>
  <si>
    <t>B261-1</t>
  </si>
  <si>
    <t>B262</t>
  </si>
  <si>
    <t>Servicios de apoyo a la gestión para realizar seguimiento a la gestión administrativa, financiera
y de archivo a cargo de la Gerencia de Instancias y Mecanismos de Participación.</t>
  </si>
  <si>
    <t>Prestar los servicios de apoyo a la gestión con autonomía técnica y administrativa
de manera temporal, para realizar seguimiento a la gestión administrativa, financiera
y de archivo a cargo de la Gerencia de Instancias y Mecanismos de Participación.</t>
  </si>
  <si>
    <t>TANIA SALAZAR</t>
  </si>
  <si>
    <t>B263</t>
  </si>
  <si>
    <t>Profesional para implementar la estrategia de planeación participativa local y el modelo de articulación territorial en el marco del Sistema Local y Distrital Participación.</t>
  </si>
  <si>
    <t>10 meses
3 días</t>
  </si>
  <si>
    <t xml:space="preserve">Prestar los servicios de apoyo a la gestión con autonomía técnica y administrativa
de manera temporal, para implementar la estrategia de planeación participativa local
y el modelo de articulación territorial en el marco del Sistema Local y Distrital de
Participación. </t>
  </si>
  <si>
    <t>LUISA PINZON</t>
  </si>
  <si>
    <t>B264</t>
  </si>
  <si>
    <t>Profesional para orientar el desarrollo del modelo de fortalecimiento a instancias de participación ciudadana para cada una de sus etapas, en los
diferentes territorios, en consonancia con los propósitos del Sistema Local y Distrital de Participación</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</si>
  <si>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</si>
  <si>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DANIEL RIBERO</t>
  </si>
  <si>
    <t>B265</t>
  </si>
  <si>
    <t xml:space="preserve">Profesional para aportar en el análisis de información y la construcción de propuestas de intervención participativa local y distrital de la Gerencia de Instancias y Mecanismos de Participación.
</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</si>
  <si>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</si>
  <si>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CAMILA TORRES</t>
  </si>
  <si>
    <t>B266</t>
  </si>
  <si>
    <t xml:space="preserve">Profesionales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 </t>
  </si>
  <si>
    <t>10 meses
15 días</t>
  </si>
  <si>
    <t xml:space="preserve">Prestar los servicios profesionales con autonomía técnica, jurídica y administrativa
de manera temporal,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 </t>
  </si>
  <si>
    <t>AUGUSTO</t>
  </si>
  <si>
    <t>B267</t>
  </si>
  <si>
    <t>Profesional para realizar acompañamiento técnico a las instancias distritales y locales que le sean asignadas con el propósito de fortalecer su actuación en el marco de la Política de participación y el modelo de fortalecimiento a instancias</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</si>
  <si>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</si>
  <si>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MARIO SOLANO</t>
  </si>
  <si>
    <t>B268</t>
  </si>
  <si>
    <t>Servicio especial de transporte terrestre en la ciudad de Bogotá y sus áreas rurales con el fin de dar complimiento a la promoción y fortalecimiento de los procesos participativos de las organizaciones sociales, comunales y comunitarias</t>
  </si>
  <si>
    <t>Prestar el servicio especial de transporte terrestre en la ciudad de Bogotá y sus áreas rurales con el fin de dar complimiento a la promoción y fortalecimiento de los procesos participativos de las organizaciones sociales, comunales y comunitarias</t>
  </si>
  <si>
    <t>B269</t>
  </si>
  <si>
    <t>logistica</t>
  </si>
  <si>
    <t>B270</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</si>
  <si>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</si>
  <si>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</si>
  <si>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</si>
  <si>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50 asesorías técnicas entre alcaldías locales y entidades del distrito, en el proceso de planeación y presupuestos participativos</t>
  </si>
  <si>
    <t xml:space="preserve"> Profesional para orientar las actividades asociadas a los procesos de articulación territorial.</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</si>
  <si>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Subdireccion de Promoción de la participación.</t>
  </si>
  <si>
    <t>JORGE HUMBERTO LOPEZ ROJAS</t>
  </si>
  <si>
    <t>B270-1</t>
  </si>
  <si>
    <t>B271</t>
  </si>
  <si>
    <t xml:space="preserve">Profesional para liderar la estrategia de Gobierno Abierto, la estructuración de los procesos de planeación y presupuestos participativos </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</si>
  <si>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</si>
  <si>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LIZETH  PALACIOS RUEDA</t>
  </si>
  <si>
    <t>B271-1</t>
  </si>
  <si>
    <t>B272</t>
  </si>
  <si>
    <t>Profesional para acompañar la implementación y seguimiento de la estrategia de Gobierno Abierto y la estructuración e implementación integral de los procesos de planeación y presupuestos participativos</t>
  </si>
  <si>
    <t>9 meses
8 días</t>
  </si>
  <si>
    <t>Prestar los servicios profesionales de manera temporal, con autonomía técnica y administrativa  para acompañar la implementación y seguimiento de la estrategia de Gobierno Abierto y la estructuración e implementación integral de los procesos de planeación y presupuestos participativos desde la  Subdirección de Promoción de la Participación.</t>
  </si>
  <si>
    <t>JAIME SALAZAR</t>
  </si>
  <si>
    <t>B273</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</si>
  <si>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</si>
  <si>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</si>
  <si>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</si>
  <si>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Servicios de apoyo a la gestión para implementar acciones de asistencia técnica de la plataforma Moodle de formación virtual</t>
  </si>
  <si>
    <t>O232020200992913 Servicios de educación para la formación y el trabajo</t>
  </si>
  <si>
    <t xml:space="preserve">Gerencia Escuela de Participación </t>
  </si>
  <si>
    <t xml:space="preserve">Prestar los servicios de apoyo a la gestión, de manera temporal y con autonomía técnica y administrativa, para implementar acciones de asistencia técnica de la plataforma Moodle de formación virtual de la Escuela de Participación </t>
  </si>
  <si>
    <t xml:space="preserve">Técnico plataforma virtual </t>
  </si>
  <si>
    <t>B274</t>
  </si>
  <si>
    <t xml:space="preserve">Servicios profesionales para desarrollar procesos de sistematización y reporte </t>
  </si>
  <si>
    <t xml:space="preserve">Prestar los servicios profesionales, de manera temporal y con autonomía técnica y administrativa, para desarrollar procesos de sistematización y reporte de la Escuela de Participación </t>
  </si>
  <si>
    <t xml:space="preserve">Sistematización </t>
  </si>
  <si>
    <t>B275</t>
  </si>
  <si>
    <t xml:space="preserve">Servicios profesionales para realizar el diseño  de piezas gráficas   requeridas en la estrategia de formación y promoción </t>
  </si>
  <si>
    <t xml:space="preserve">Prestar los servicios profesionales, de manera temporal y con autonomía técnica y administrativa, para realizar el diseño  de piezas gráficas requeridas en la estrategia de formación y promoción de la Escuela de Participación </t>
  </si>
  <si>
    <t xml:space="preserve">Diseño pedagógico </t>
  </si>
  <si>
    <t>B276</t>
  </si>
  <si>
    <t xml:space="preserve">Servicios profesionales   para estructurar, gestionar y hacer seguimiento a los procesos de formación que se desarrollan en las diferentes modalidades de formación </t>
  </si>
  <si>
    <t xml:space="preserve">Prestar los servicios profesionales, de manera temporal y con autonomía técnica y administrativa, para estructurar, gestionar y hacer seguimiento a los procesos de formación que se desarrollan en las diferentes modalidades de formación de la Escuela de Participación </t>
  </si>
  <si>
    <t xml:space="preserve">Tutoría de estudiantes </t>
  </si>
  <si>
    <t>B277</t>
  </si>
  <si>
    <t xml:space="preserve">
Servicios profesionales para adecuar e implementar procesos de formación en las diferentes modalidades  </t>
  </si>
  <si>
    <t xml:space="preserve">
Prestar los servicios profesionales, de manera temporal y con autonomía técnica y administrativa, para adecuar e implementar procesos de formación en las diferentes modalidades impartidas por la Escuela de Participación </t>
  </si>
  <si>
    <t>Formador/a</t>
  </si>
  <si>
    <t>B278</t>
  </si>
  <si>
    <t xml:space="preserve">
Servicios profesionales para estructurar, adecuar e implementar procesos de formación en las diferentes modalidades  </t>
  </si>
  <si>
    <t xml:space="preserve">
Prestar los servicios profesionales, de manera temporal y con autonomía técnica y administrativa, para estructurar, adecuar e implementar procesos de formación en las diferentes modalidades impartidas por la Escuela de Participación </t>
  </si>
  <si>
    <t>B279</t>
  </si>
  <si>
    <t xml:space="preserve">Servicios profesionales   para el diseño e implementación de metodologías y didácticas para las diferentes modalidades de formación </t>
  </si>
  <si>
    <t xml:space="preserve">Prestar los servicios profesionales, de manera temporal y con autonomía técnica y administrativa,  para el diseño e implementación de metodologías y didácticas para las diferentes modalidades de formación de la Escuela de Participación </t>
  </si>
  <si>
    <t>B280</t>
  </si>
  <si>
    <t>Servicios profesionales  para articular e impulsar la estrategia de alianzas y redes</t>
  </si>
  <si>
    <t xml:space="preserve">Prestar los servicios profesionales, de manera temporal y con autonomía técnica y administrativa, para articular e impulsar la estrategia de alianzas y redes de la Escuela de Participación </t>
  </si>
  <si>
    <t xml:space="preserve">Convenios y alianzas </t>
  </si>
  <si>
    <t>B281</t>
  </si>
  <si>
    <t xml:space="preserve">Servicios profesionales para implementar la estrategia de gestión de conocimiento </t>
  </si>
  <si>
    <t xml:space="preserve">Prestar los servicios profesionales, de manera temporal y con autonomía técnica y administrativa, para implementar la estrategia de gestión de conocimiento de la Escuela de Participación </t>
  </si>
  <si>
    <t xml:space="preserve">Gestión de conocimiento </t>
  </si>
  <si>
    <t>B282</t>
  </si>
  <si>
    <t xml:space="preserve">Servicios profesionales para implementar la línea editorial </t>
  </si>
  <si>
    <t xml:space="preserve">Prestar los servicios profesionales, de manera temporal y con autonomía técnica y administrativa, para implementar la línea editorial de la Escuela de Participación </t>
  </si>
  <si>
    <t>Línea editorial</t>
  </si>
  <si>
    <t>B283</t>
  </si>
  <si>
    <t xml:space="preserve">Servicios profesionales   para la incorporación de los diferentes enfoques en los procesos de formación </t>
  </si>
  <si>
    <t xml:space="preserve">Prestar los servicios profesionales, de manera temporal y con autonomía técnica y administrativa, para la incorporación de los diferentes enfoques en los procesos de formación de la Escuela de Participación </t>
  </si>
  <si>
    <t xml:space="preserve">Enfoque de transversalización </t>
  </si>
  <si>
    <t>B284</t>
  </si>
  <si>
    <t xml:space="preserve">Servicios profesionales para implementar actividades de cooperación de la estrategia de alianzas y redes </t>
  </si>
  <si>
    <t xml:space="preserve">Prestar los servicios profesionales, de manera temporal y con autonomía técnica y administrativa, para implementar actividades de cooperación de la estrategia de alianzas y redes de la Escuela de Participación </t>
  </si>
  <si>
    <t>B285</t>
  </si>
  <si>
    <t>Servicios profesionales  para implementar los procesos de formación en materia diversidades étnicas y de género</t>
  </si>
  <si>
    <t xml:space="preserve">Prestar los servicios profesionales, de manera temporal y con autonomía técnica y administrativa, para implementar los procesos de formación en materia diversidades étnicas y de género de la Escuela de Participación </t>
  </si>
  <si>
    <t>B286</t>
  </si>
  <si>
    <t xml:space="preserve">Servicios profesionales  para estructurar, implementar y realizar seguimiento pedagógico, instruccional y técnico a la estrategia de formación </t>
  </si>
  <si>
    <t xml:space="preserve">Prestar los servicios profesionales, de manera temporal y con autonomía técnica y administrativa, para estructurar, implementar y realizar seguimiento pedagógico, instruccional y técnico a la estrategia de formación de la Escuela de Participación </t>
  </si>
  <si>
    <t xml:space="preserve">Procesos de formación virtual </t>
  </si>
  <si>
    <t>B287</t>
  </si>
  <si>
    <t xml:space="preserve">Servicios profesionales  para la gestión interinstitucional y el aprovechamiento de la información generada </t>
  </si>
  <si>
    <t xml:space="preserve">Prestar los servicios profesionales, de manera temporal y con autonomía técnica y administrativa, para la gestión interinstitucional y el aprovechamiento de la información generada  de la Escuela de Participación  </t>
  </si>
  <si>
    <t>B288</t>
  </si>
  <si>
    <t xml:space="preserve">
Servicios de apoyo a la gestión para desarrollar procesos de formación en la modalidad virtual y virtual asistida</t>
  </si>
  <si>
    <t xml:space="preserve">Prestar los servicios de apoyo a la gestión, de manera temporal y con autonomía técnica y administrativa, para desarrollar procesos de formación en la modalidad virtual y virtual asistida de la Escuela de Participación  </t>
  </si>
  <si>
    <t>B289</t>
  </si>
  <si>
    <t xml:space="preserve">
Servicios profesionales para desarrollar procesos de formación en las diferentes modalidades de formación </t>
  </si>
  <si>
    <t xml:space="preserve">Prestar los servicios profesionales, de manera temporal y con autonomía técnica y administrativa, para desarrollar procesos de formación en las diferentes modalidades de formación de la Escuela de Participación </t>
  </si>
  <si>
    <t>B290</t>
  </si>
  <si>
    <t>Servicios profesionales para desarrollar procesos de formación en las diferentes modalidades de formación</t>
  </si>
  <si>
    <t>B291</t>
  </si>
  <si>
    <t xml:space="preserve">Servicios profesionales para desarrollar procesos de formación en las diferentes modalidades de formación </t>
  </si>
  <si>
    <t>B292</t>
  </si>
  <si>
    <t xml:space="preserve">Servicios de apoyo a la gestión para acompañar el seguimiento financiero y administrativo </t>
  </si>
  <si>
    <t xml:space="preserve">Prestar los servicios de apoyo a la gestión, de manera temporal y con autonomía técnica y administrativa, para acompañar el seguimiento financiero y administrativo de la Escuela de Participación </t>
  </si>
  <si>
    <t>Seguimiento financiero</t>
  </si>
  <si>
    <t>B293</t>
  </si>
  <si>
    <t xml:space="preserve">Servicios profesionales para desarrollar procesos de formación en materia de enfoque diferencial étnico </t>
  </si>
  <si>
    <t xml:space="preserve">Prestar los servicios profesionales, de manera temporal y con autonomía técnica y administrativa, para desarrollar procesos de formación en materia de enfoque diferencial étnico de la Escuela de Participación </t>
  </si>
  <si>
    <t>B294</t>
  </si>
  <si>
    <t xml:space="preserve">Servicios profesionales  para realizar el diseño de contenido multimedia requerido en la estrategia de formación virtual </t>
  </si>
  <si>
    <t xml:space="preserve">Prestar los servicios profesionales, de manera temporal y con autonomía técnica y administrativa, para realizar el diseño de contenido multimedia requerido en la estrategia de formación virtual de la Escuela de Participación </t>
  </si>
  <si>
    <t>B295</t>
  </si>
  <si>
    <t xml:space="preserve">Adecuación pedagógica </t>
  </si>
  <si>
    <t>B296</t>
  </si>
  <si>
    <t xml:space="preserve">Servicios profesionales  para elaborar documentos precontractuales y contractuales requeridos </t>
  </si>
  <si>
    <t xml:space="preserve">Prestar los servicios profesionales,  de manera temporal y con autonomía técnica y administrativa, para elaborar documentos precontractuales y contractuales requeridos de la Escuela de Participación </t>
  </si>
  <si>
    <t>Rol administrativo</t>
  </si>
  <si>
    <t>B297</t>
  </si>
  <si>
    <t>Servicios profesionales para la gestión, implementación y seguimiento de la estrategia de alianzas y redes</t>
  </si>
  <si>
    <t xml:space="preserve">Prestar los servicios de apoyo a la gestión, de manera temporal y con autonomía técnica y administrativa, para la gestión, implementación y seguimiento de la estrategia de alianzas y redes de la Escuela de Participación </t>
  </si>
  <si>
    <t>B298</t>
  </si>
  <si>
    <t xml:space="preserve">Servicios profesionales  para desarrollar los procesos de formación en materia de comunicación, lenguajes y herramientas para la accesibilidad </t>
  </si>
  <si>
    <t xml:space="preserve">Prestar los servicios profesionales,  de manera temporal y con autonomía técnica y administrativa, para desarrollar los procesos de formación en materia de comunicación, lenguajes y herramientas para la accesibilidad de la Escuela de Participación </t>
  </si>
  <si>
    <t>B299</t>
  </si>
  <si>
    <t xml:space="preserve">Servicios profesionales para realizar la administración técnica de la plataforma de formación virtual </t>
  </si>
  <si>
    <t xml:space="preserve">Prestar los servicios profesionales,  de manera temporal y con autonomía técnica y administrativa, para realizar la administración técnica de la plataforma de formación virtual de la Escuela de Participación </t>
  </si>
  <si>
    <t>B300</t>
  </si>
  <si>
    <t xml:space="preserve">Servicios profesionales para desarrollar procesos de formación en materia de comunicaciones accesibles y sociedad inclusiva </t>
  </si>
  <si>
    <t xml:space="preserve">Prestar los servicios profesionales,  de manera temporal y con autonomía técnica y administrativa, para desarrollar procesos de formación en materia de comunicaciones accesibles y sociedad inclusiva de la Escuela de Participación </t>
  </si>
  <si>
    <t>B301</t>
  </si>
  <si>
    <t xml:space="preserve">Servicios profesionales para realizar acciones de difusión, promoción y comunicaciones </t>
  </si>
  <si>
    <t xml:space="preserve">Prestar los servicios profesionales,  de manera temporal y con autonomía técnica y administrativa, para realizar las acciones de difusión, promoción y comunicaciones de la Escuela de Participación </t>
  </si>
  <si>
    <t xml:space="preserve">Comunicaciones </t>
  </si>
  <si>
    <t>B302</t>
  </si>
  <si>
    <t xml:space="preserve">Servicios profesionales para la implementación de la estrategia de conocimiento de las diferentes modalidades y procesos </t>
  </si>
  <si>
    <t xml:space="preserve">Prestar los servicios profesionales,  de manera temporal y con autonomía técnica y administrativa, para la implementación de la estrategia de conocimiento de las diferentes modalidades y procesos de la Escuela de Participación </t>
  </si>
  <si>
    <t>B303</t>
  </si>
  <si>
    <t xml:space="preserve">Servicios de apoyo a la gestión para el desarrollo de la estrategia de intercambio de saberes y formación entre pares </t>
  </si>
  <si>
    <t xml:space="preserve">Prestar los servicios de apoyo a la gestión,  de manera temporal y con autonomía técnica y administrativa, para el desarrollo de la estrategia de intercambio de saberes y formación entre pares de la Escuela de Participación </t>
  </si>
  <si>
    <t>B304</t>
  </si>
  <si>
    <t>Servicios profesionales  para la implementación de la estrategia de formación territorial en sus distintas modalidades</t>
  </si>
  <si>
    <t>Prestar los servicios profesionales,  de manera temporal y con autonomía técnica y administrativa, para la implementación de la estrategia de formación territorial de la Escuela de Participación, en sus distintas modalidades.</t>
  </si>
  <si>
    <t>B305</t>
  </si>
  <si>
    <t>B306</t>
  </si>
  <si>
    <t xml:space="preserve">Servicios profesionales para la realización de piezas y material audiovisual de los procesos de formación </t>
  </si>
  <si>
    <t xml:space="preserve">Prestar los servicios profesionales,  de manera temporal y con autonomía técnica y administrativa, para la realización de piezas y material audiovisual de los procesos de formación  de la Escuela de Participación  </t>
  </si>
  <si>
    <t>B307</t>
  </si>
  <si>
    <t xml:space="preserve">Servicios de apoyo a la gestión en procesos administrativos </t>
  </si>
  <si>
    <t xml:space="preserve">Prestar los servicios de apoyo a la gestión,  de manera temporal y con autonomía técnica y administrativa, para los procesos administrativos  de la Escuela de Participación   </t>
  </si>
  <si>
    <t>B308</t>
  </si>
  <si>
    <t xml:space="preserve">Servicios profesionales para el diseño pedagógico de los procesos de formación en sus distintas modalidades </t>
  </si>
  <si>
    <t xml:space="preserve">Prestar los servicios profesionales,  de manera temporal y con autonomía técnica y administrativa, para el diseño de piezas gráficas y material pedagógico de los procesos de formación en sus distintas modalidades  de la Escuela de Participación </t>
  </si>
  <si>
    <t>B309</t>
  </si>
  <si>
    <t>Marzo</t>
  </si>
  <si>
    <t>Prestar servicios logísticos y operativos para la organización y ejecución de las actividades y eventos institucionales realizados por el IDPAC.</t>
  </si>
  <si>
    <t>NA</t>
  </si>
  <si>
    <t>B310</t>
  </si>
  <si>
    <t>CCE-99 Selección abreviada - acuerdo marco</t>
  </si>
  <si>
    <t>marzo</t>
  </si>
  <si>
    <t>Prestar servicio especial de transporte terrestre en la ciudad de Bogotá y sus áreas rurales con el fin de dar complimiento a la promoción y fortalecimiento de los procesos participativos de las organizaciones sociales, comunales y comunitarias</t>
  </si>
  <si>
    <t>B311</t>
  </si>
  <si>
    <t xml:space="preserve">Servicios de apoyo a la gestión para desarrollar actividades de seguimiento a estudiantes en el marco de las prácticas laborales </t>
  </si>
  <si>
    <t xml:space="preserve">Auxilio para prácticas laborales </t>
  </si>
  <si>
    <t>B311-1</t>
  </si>
  <si>
    <t xml:space="preserve">Junio </t>
  </si>
  <si>
    <t>B312</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</si>
  <si>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</si>
  <si>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</si>
  <si>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Prestar los servicios profesionales  para la estructuración, implementación y seguimiento del Particilab de la Gerencia Escuela de Participación.</t>
  </si>
  <si>
    <t>Prestar los servicios profesionales de manera temporal y con autonomía técnica y administrativa para la estructuración, implementación y seguimiento del Particilab de la Gerencia Escuela de Participación.</t>
  </si>
  <si>
    <t>Coordinador del Laboratorio de innovación Particilab</t>
  </si>
  <si>
    <t>B313</t>
  </si>
  <si>
    <t xml:space="preserve">Servicios profesionales para realizar las actividades en comunicación digital del Particilab  de la Gerencia Escuela de Participación </t>
  </si>
  <si>
    <t xml:space="preserve">Prestar los servicios profesionales, de manera temporal y con autonomía técnica y administrativa para realizar las actividades en comunicación digital del Particilab  de la Gerencia Escuela de Participación </t>
  </si>
  <si>
    <t xml:space="preserve">Gestor de Particilab </t>
  </si>
  <si>
    <t>B314</t>
  </si>
  <si>
    <t>Servicios profesionales para implementar metodologías de Design Thinking en procesos participativos realizados por Particilab y la Gerencia Escuela de Participación.</t>
  </si>
  <si>
    <t>Prestar los servicios profesionales, de manera temporal y con autonomía técnica y administrativa para implementar metodologías de Design Thinking en procesos participativos realizados por el Particilab y la Gerencia Escuela de Participación.</t>
  </si>
  <si>
    <t>Articulador de Particilab</t>
  </si>
  <si>
    <t>B315</t>
  </si>
  <si>
    <t>Servicios profesionales  para realizar la formulación, desarrollo e implementación de los proyectos de innovación social que surjan en el marco del Particilab de la Gerencia Escuela de Participación.</t>
  </si>
  <si>
    <t>Prestar los servicios profesionales de manera temporal, con autonomía técnica y administrativa para desarrollar e implementar proyectos de innovación social que surjan en el marco del Particilab de la Gerencia Escuela de Participación.</t>
  </si>
  <si>
    <t>B316</t>
  </si>
  <si>
    <t>Servicios profesionales para desarrollar los proyectos estratégicos de Particilab y la ejecución del Laboratorio de innovación social.</t>
  </si>
  <si>
    <t>Prestar los servicios profesionales de manera temporal y con autonomía técnica y administrativa para desarrollar los proyectos estratégicos del Particilab y la ejecución del Laboratorio de innovación social.</t>
  </si>
  <si>
    <t>Líder de Proyectos</t>
  </si>
  <si>
    <t>B317</t>
  </si>
  <si>
    <t>Servicios profesionales para el diseño y desarrollo de la caja de herramientas dirigida a niños, niñas y jóvenes que fomenten la participación en el marco del particilab</t>
  </si>
  <si>
    <t>Prestar los servicios profesionales de manera temporal, con autonomía técnica y administrativa para el diseño y desarrollo de la caja de herramientas dirigida a niños, niñas y jóvenes que fomente la participación en el marco del particilab</t>
  </si>
  <si>
    <t>B318</t>
  </si>
  <si>
    <t xml:space="preserve">Servicios de apoyo a la gestión para realizar las actividades de documentación escrita y audiovisual de las acciones realizadas en el marco Particilab  </t>
  </si>
  <si>
    <t xml:space="preserve">Prestar los servicios de apoyo a la gestión de manera temporal, con autonomía técnica y administrativa para realizar las actividades de documentación escrita y audiovisual de las acciones realizadas en el marco Particilab  </t>
  </si>
  <si>
    <t>Productor de contenido audiovisual para el Particilab</t>
  </si>
  <si>
    <t>B319</t>
  </si>
  <si>
    <t xml:space="preserve">Servicios de apoyo a la gestión  para realizar el diseño gráfico de las actividades y proyectos desarrollados por el Particilab </t>
  </si>
  <si>
    <t xml:space="preserve">Prestar los servicios de apoyo a la gestión de manera temporal y con autonomía técnica y administrativa  para realizar el diseño gráfico de las actividades desarrolladas por el Particilab </t>
  </si>
  <si>
    <t>Diseñador para el Particilab</t>
  </si>
  <si>
    <t>B320</t>
  </si>
  <si>
    <t>Prestación del servicio operativo y logístico para 4 jornadas de prototipado de proyectos de innovación en la participación.</t>
  </si>
  <si>
    <t>B321</t>
  </si>
  <si>
    <t>Servicio de apoyo a los proyectos sociales prototipados en el Laboratorio de innovación LabLocal (Incubadora de proyectos sociales de participación)</t>
  </si>
  <si>
    <t>Prestar el servicio de apoyo a los proyectos sociales prototipados en el Laboratorio de innovación LabLocal (Incubadora de proyectos sociales de participación)</t>
  </si>
  <si>
    <t>B322</t>
  </si>
  <si>
    <t>Servicios de impresión de 1500 papers del laboratorio de innovación Particilab.</t>
  </si>
  <si>
    <t>Prestar los servicios de impresión de 1500 papers del laboratorio de innovación Particilab.</t>
  </si>
  <si>
    <t>B323</t>
  </si>
  <si>
    <t xml:space="preserve">Servicios de Agencia de Medios y pauta digital como apoyo para las campañas y demás actividades de la Oficina Asesora de Comunicaciones del Instituto Distrital de la Participación y Acción Comunal - IDPAC. </t>
  </si>
  <si>
    <t xml:space="preserve">Prestación de servicios de Agencia de Medios y pauta digital como apoyo para las campañas y demás actividades de la Oficina Asesora de Comunicaciones del Instituto Distrital de la Participación y Acción Comunal - IDPAC. </t>
  </si>
  <si>
    <t>B324</t>
  </si>
  <si>
    <t>Servicios logísticos para la promoción, premiación y difusión de la caja de herramientas y el club de la democracia.</t>
  </si>
  <si>
    <t>Prestar los servicios logísticos para la promoción, premiación y difusión de la caja de herramientas y el club de la democracia.</t>
  </si>
  <si>
    <t>B325</t>
  </si>
  <si>
    <t>Servicios operativos y logísticos para el desarrollo del Seminario internacional sobre innovación en la ciudad de Bogotá.</t>
  </si>
  <si>
    <t>Prestar los servicios operativos y logísticos para el desarrollo del Seminario internacional sobre innovación en la ciudad de Bogotá.</t>
  </si>
  <si>
    <t>B326</t>
  </si>
  <si>
    <t>05 Construir Bogotá Región con gobierno abierto, transparente y ciudadanía consciente</t>
  </si>
  <si>
    <t>51 Gobierno Abierto</t>
  </si>
  <si>
    <t>7687 - Fortalecimiento  a las Organizaciones Sociales y Comunitarias para una participación ciudadana informada e incidente con enfoque diferencial en el distrito capital. Bogotá</t>
  </si>
  <si>
    <t>424 - Implementar una (1) estrategia para fortalecer a las organizaciones sociales, comunitarias, de propiedad horizontal y comunales, y las  instancias de participación.</t>
  </si>
  <si>
    <t>3. Asesorar técnicamente a 900 organizaciones sociales y medios comunitarios y alternativos en el Distrito Capital</t>
  </si>
  <si>
    <t>Profesional que realice las acciones tendientes a la incorporaciòn e implementaciòn de la Politica Publica Distrital de Discapacidad en el marco del derecho a la participaciòn ciudadana.</t>
  </si>
  <si>
    <t>11 MESES</t>
  </si>
  <si>
    <t>Discapacidad
SFOS</t>
  </si>
  <si>
    <t>Prestar los servicios profesionales de manera temporal con autonomía técnica y administrativa en la realizaciòn de acciones tendientes a la incorporaciòn e implementaciòn de la Politica Publica Distrital de Discapacidad en el marco del derecho a la participaciòn ciudadana.</t>
  </si>
  <si>
    <t xml:space="preserve">María del Pilar Cardona </t>
  </si>
  <si>
    <t>B327</t>
  </si>
  <si>
    <t xml:space="preserve">Profesional  para desarrollar actividades que contribuyan en el fortalecimiento de las capacidades de las organizaciones sociales para lograr incidencia en los territorios. </t>
  </si>
  <si>
    <t>6 MESES</t>
  </si>
  <si>
    <t xml:space="preserve">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 </t>
  </si>
  <si>
    <t xml:space="preserve">Freddy Grajales </t>
  </si>
  <si>
    <t>B328</t>
  </si>
  <si>
    <t>4 MESES</t>
  </si>
  <si>
    <t>B329</t>
  </si>
  <si>
    <t xml:space="preserve">Servicios de apoyo a la gestión para ejecutar actividades tendientes al fortalecimiento de las organizaciones sociales de discapacidad. </t>
  </si>
  <si>
    <t xml:space="preserve">Prestar los servicios de apoyo a la gestión de manera temporal con autonomía técnica y administrativa en la  ejecución de actividades tendientes al fortalecimiento de las organizaciones sociales de discapacidad, para una participacion ciudadana informada e incidente en las localidades de Usme, Santafe, Fontibon y Tunjuelito. </t>
  </si>
  <si>
    <t>Agustín Navarrete</t>
  </si>
  <si>
    <t>B330</t>
  </si>
  <si>
    <t>B331</t>
  </si>
  <si>
    <t>Servicios de apoyo a la gestión para ejecutar actividades tendientes al fortalecimiento de las organizaciones sociales de discapacidad</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</si>
  <si>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</si>
  <si>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 xml:space="preserve">Carlos Londoño </t>
  </si>
  <si>
    <t>B332</t>
  </si>
  <si>
    <t>B333</t>
  </si>
  <si>
    <t>Servicios de apoyo a la gestión para ejecutar actividades tendientes tendientes al fortalecimiento de las organizaciones sociales de discapacidad, para una participacion ciudadana informada e incidente en las localidades de Rafael Uribe, Kennedy, Mártires y Antonio Nariño.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</si>
  <si>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</si>
  <si>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Juan Carlos Ramos</t>
  </si>
  <si>
    <t>B334</t>
  </si>
  <si>
    <t>B335</t>
  </si>
  <si>
    <t>Servicios de apoyo a la gestión para ejecutar actividades tendientes tendientes al fortalecimiento de las organizaciones sociales de discapacidad, para una participacion ciudadana informada e incidente en las localidades de Bosa, Candelaria, Teusaquillo y Barrios Unidos</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</si>
  <si>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Bosa, Candelaria, Teusaquillo y Barrios Unidos</t>
  </si>
  <si>
    <t>Henry Salazar</t>
  </si>
  <si>
    <t>B336</t>
  </si>
  <si>
    <t>B337</t>
  </si>
  <si>
    <t>Profesional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</si>
  <si>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11 MESES
15 DÍAS</t>
  </si>
  <si>
    <t>Equipo estratégico
SFOS</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</si>
  <si>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</si>
  <si>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Melissa Rivera</t>
  </si>
  <si>
    <t>B338</t>
  </si>
  <si>
    <t>Profesional para gestionar la correcta ejecución del funcionamiento técnico y administrativo de la Subdirección de Fortalecimiento de la organización social, sus respectivas gerencias y enlace con las demás dependencias del IDPAC</t>
  </si>
  <si>
    <t>Prestar los servicios profesionales de manera temporal con autonomía tecnica y administrativa para gestionar, la correcta ejecución del funcionamiento técnico y administrativo de la Subdirección de Fortalecimiento de la organización social, sus respectivas gerencias y enlace con las demás dependencias del IDPAC</t>
  </si>
  <si>
    <t>Carolina Valderrama</t>
  </si>
  <si>
    <t>B339</t>
  </si>
  <si>
    <t>Profesional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</si>
  <si>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</si>
  <si>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Zabrina Delado</t>
  </si>
  <si>
    <t>B340</t>
  </si>
  <si>
    <t>Profesional para acompañar los procesos de comunicación estratégica enfocada en lograr una capacidad organizativa de las org, sociales, en relaciòn con el banco de herramientas asi como brindar soporte administrativo a la Subdirección de Fortalecimiento de la Organización Social.</t>
  </si>
  <si>
    <t>Prestar los servicios profesionales de manera temporal con autonomía técnica y administrativa para acompañar los procesos de comunicación estratégica enfocada en lograr una capacidad organizativa de las org, sociales, en relaciòn con el banco de herramientas asi como brindar soporte administrativo a la Subdirección de Fortalecimiento de la Organización Social.</t>
  </si>
  <si>
    <t xml:space="preserve">Laura Serna </t>
  </si>
  <si>
    <t>B341</t>
  </si>
  <si>
    <t>Servicios de apoyo a la gestión para brindar soporte técnico, administrativo y financiero requerido en la Subdirección de fortalecimiento de la organización social , así como acompañamiento en la ejecución presupuestal del contrato de actividades logísticas del instituto.</t>
  </si>
  <si>
    <t>Prestar los servicios de apoyo a la gestión de manera temporal con autonomía técnica y administrativa para brindar soporte técnico, administrativo y financiero requerido en la Subdirección de fortalecimiento de la organización social , así como acompañamiento en la ejecución presupuestal del contrato de actividades logísticas del instituto.</t>
  </si>
  <si>
    <t xml:space="preserve">William Santiago </t>
  </si>
  <si>
    <t>B342</t>
  </si>
  <si>
    <t xml:space="preserve">Profesional para brindar acompañamiento operativo y/ administrativo en cumplimiento del proyecto de inversiònn 7687 ”Fortalecimiento a las organizaciones sociales y comunitarias para una participación ciudadana informada e incidente con enfoque diferencial en el Distrito Capital  Bogotá”, con el objetivo de mejorar la capacidad de las organizaciones sociales poblacionales. </t>
  </si>
  <si>
    <t xml:space="preserve">Prestar los servicios profesionales de manera temporal con autonomía técnica y administrativa para brindar acompañamiento operativo y/ administrativo en cumplimiento del proyecto de inversiònn 7687 ”Fortalecimiento a las organizaciones sociales y comunitarias para una participación ciudadana informada e incidente con enfoque diferencial en el Distrito Capital  Bogotá”, con el objetivo de mejorar la capacidad de las organizaciones sociales poblacionales. </t>
  </si>
  <si>
    <t xml:space="preserve">Milton Chamorro </t>
  </si>
  <si>
    <t>B343</t>
  </si>
  <si>
    <t>Profesional para brindar acompañamiento en la consolidación de información, reportes y seguimiento de metas del proyecto de inversión 7687.</t>
  </si>
  <si>
    <t>Prestar los servicios profesionales de manera temporal con autonomía técnica y administrativa para acompañar el seguimiento de las metas, reportes e informes del proyecto de inversión 7687.</t>
  </si>
  <si>
    <t xml:space="preserve">Paula Vargas </t>
  </si>
  <si>
    <t>B344</t>
  </si>
  <si>
    <t>Profesional para el fortalecimiento a las organizaciones sociales competencia de la SFOS, así como del proceso de inspección, control y vigilancia sobre las organizaciones relacionadas con las comunidades indígenas con domicilio en Bogotá</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</si>
  <si>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</si>
  <si>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Mario Bedoya</t>
  </si>
  <si>
    <t>B345</t>
  </si>
  <si>
    <t>Agosto</t>
  </si>
  <si>
    <t>B346</t>
  </si>
  <si>
    <t>Profesional para el desarrollo logístico y operativo, para la organización y ejecución de las actividades y eventos institucionales realizados por el IDPAC.</t>
  </si>
  <si>
    <t>10 MESES</t>
  </si>
  <si>
    <t>Prestación de servicios logísticos y operativos de manera temporal, para la organización y ejecución de las actividades y eventos institucionales realizados por el IDPAC.</t>
  </si>
  <si>
    <t>Vacante</t>
  </si>
  <si>
    <t>B347</t>
  </si>
  <si>
    <t>Profesional para acompañar los procesos de fortalecimiento a las instancias y espacios de participación de las organizaciones sociales que trabajan con niños, niñas y adolescentes en las diferentes localidades del Distrito Capital.</t>
  </si>
  <si>
    <t>Nuevas expresiones
SFOS</t>
  </si>
  <si>
    <t>Prestar los servicios profesionales de manera temporal, con autonomía técnica y administrativa para acompañar los procesos de fortalecimiento a las instancias y espacios de participación de las organizaciones sociales que trabajan con niños, niñas y adolescentes en las diferentes localidades del Distrito Capital.</t>
  </si>
  <si>
    <t>B348</t>
  </si>
  <si>
    <t>Profesional para fortalecer los procesos organizativos de las organizaciones sociales que trabajan en los temas ambientales y rurales, así como atender a las instancias y espacios que impulsen y garanticen el derecho a la participación incidente.</t>
  </si>
  <si>
    <t>Prestar los servicios profesionales de manera temporal,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</si>
  <si>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David Angulo</t>
  </si>
  <si>
    <t>B349</t>
  </si>
  <si>
    <t xml:space="preserve">415 - Fortalecer los medios comunitarios y alternativos de comunicación. </t>
  </si>
  <si>
    <t>2. Formular 100% el documento de la política pública</t>
  </si>
  <si>
    <t>Profesional para la estrategia de articulación y acompañamiento de los procesos de participación a las organizaciones de Medios Comunitarios y Alternativos.</t>
  </si>
  <si>
    <t>Medios Comunitarios</t>
  </si>
  <si>
    <t>Prestar los servicios profesionales con autonomía técnica y administrativa, para la estrategia de articulación y acompañamiento de los procesos de participación a las organizaciones de Medios Comunitarios y Alternativos.</t>
  </si>
  <si>
    <t xml:space="preserve">Velia Magnolia Caceres </t>
  </si>
  <si>
    <t>B350</t>
  </si>
  <si>
    <t>B351</t>
  </si>
  <si>
    <t>Profesional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</si>
  <si>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</si>
  <si>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Hugo Guerra</t>
  </si>
  <si>
    <t>B352</t>
  </si>
  <si>
    <t>B353</t>
  </si>
  <si>
    <t>Profesional para realizar acciones de participaciòn incidente que garantice el derecho a la participación ciudadana de las organizaciones de Medios Comunitarios y Alternativos del Distrito.</t>
  </si>
  <si>
    <t>Prestar los servicios profesionales de manera tempora, con autonomía técnica y administrativa para realizar acciones de participaciòn incidente que  garantice el derecho a la participación ciudadana de las organizaciones de Medios Comunitarios y Alternativos del Distrito.</t>
  </si>
  <si>
    <t>Natalia Riveros</t>
  </si>
  <si>
    <t>B354</t>
  </si>
  <si>
    <t>Servicios de apoyo a la gestión para realizar acciones de participaciòn incidente que garantice el derecho a la participación ciudadana de las organizaciones de Medios Comunitarios y Alternativos del Distrito.</t>
  </si>
  <si>
    <t>Prestar los servicios de apoyo a la gestión de manera temporal, con autonomía técnica y administrativa para realizar acciones de participaciòn incidente que garantice el derecho a la participación ciudadana de las organizaciones de Medios Comunitarios y Alternativos del Distrito.</t>
  </si>
  <si>
    <t>Edgar Rodriguez</t>
  </si>
  <si>
    <t>B355</t>
  </si>
  <si>
    <t>B356</t>
  </si>
  <si>
    <t>Profesional para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</si>
  <si>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tamporal,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</si>
  <si>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 xml:space="preserve">Diana Londoño </t>
  </si>
  <si>
    <t>B357</t>
  </si>
  <si>
    <t>B358</t>
  </si>
  <si>
    <t>Profesional para el fortalecimiento de procesos de participación y movilización de interés público sobre temas estratégicos, coyunturales o de interés para los migrantes y personas en habitabilidad de calle que habitan en el Distrito Capital.</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</si>
  <si>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</si>
  <si>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Natalia Salamanca</t>
  </si>
  <si>
    <t>B359</t>
  </si>
  <si>
    <t>B360</t>
  </si>
  <si>
    <t>Profesional para acompañar y orientar los procesos de fortalecimiento a las instancias y espacios de participación de las organizaciones sociales que trabajan con niños, niñas y adolescentes en las diferentes localidades del Distrito Capital.</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</si>
  <si>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</si>
  <si>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Sara Monzón</t>
  </si>
  <si>
    <t>B361</t>
  </si>
  <si>
    <t>B362</t>
  </si>
  <si>
    <t>Profesional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</si>
  <si>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profesionales de manera tamporal,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</si>
  <si>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Inti Castro</t>
  </si>
  <si>
    <t>B363</t>
  </si>
  <si>
    <t>B364</t>
  </si>
  <si>
    <t>Profesional para fortalecer el derecho a la participación de las Organizaciones Sociales que trabajan con victimas del conflicto armado en las diferentes localidades del Distrito Capital.</t>
  </si>
  <si>
    <t>Prestar los servicios profesionales de manera temporal, con autonomía técnica y administrativa para fortalecer el derecho a la participación de las Organizaciones Sociales que trabajan con victimas del conflicto armado en las diferentes localidades del Distrito Capital.</t>
  </si>
  <si>
    <t xml:space="preserve">Daniela Arango </t>
  </si>
  <si>
    <t>B365</t>
  </si>
  <si>
    <t>Profesional para fortalecer el derecho a la participación de las Organizaciones Sociales que trabajan con víctimas del conflicto armado en las diferentes localidades del Distrito Capital.</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</si>
  <si>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</si>
  <si>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Avezaida Vera</t>
  </si>
  <si>
    <t>B366</t>
  </si>
  <si>
    <t>B367</t>
  </si>
  <si>
    <t>Profesional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</si>
  <si>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</si>
  <si>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Luis Gonzalo Mendoza</t>
  </si>
  <si>
    <t>B368</t>
  </si>
  <si>
    <t>B369</t>
  </si>
  <si>
    <t>Profesional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</si>
  <si>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</si>
  <si>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David Riaño</t>
  </si>
  <si>
    <t>B370</t>
  </si>
  <si>
    <t>B371</t>
  </si>
  <si>
    <t>Servicios de apoyo para acompañar a las instancias que impulsen y garanticen el derecho a la participación de las organizaciones sociales de personas mayores en el Distrito.</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</si>
  <si>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</si>
  <si>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 xml:space="preserve">Ana Margarita Lara </t>
  </si>
  <si>
    <t>B372</t>
  </si>
  <si>
    <t>B373</t>
  </si>
  <si>
    <t>Profesional para el fortalecimiento y participación incidente de los migrantes en el DC</t>
  </si>
  <si>
    <t>Prestar los servicios profesionales de manera temporal, con autonomía técnica y administrativa para fortalecer los procesos organizativos de interés para los migrantes y personas en habitabilidad de calle en el Distrito Capital.</t>
  </si>
  <si>
    <t>Paula Amaya</t>
  </si>
  <si>
    <t>B374</t>
  </si>
  <si>
    <t>profesional para el fortalecimiento y participación incidente de los migrantes en el DC</t>
  </si>
  <si>
    <t>B375</t>
  </si>
  <si>
    <t xml:space="preserve">Profesional para el desarrollo de actividades de carácter asistencial y operativo, en los procesos de fortalecimiento de las organizaciones sociales animalistas. </t>
  </si>
  <si>
    <t xml:space="preserve">Prestar los servicios profesionales de manera temporal, con autonomia tecnica y admnistrativa para el desarrollo de actividades de carácter asistencial y operativo, en los procesos de fortalecimiento de las organizaciones sociales animalistas. </t>
  </si>
  <si>
    <t xml:space="preserve">Danna Pasachoa </t>
  </si>
  <si>
    <t>B376</t>
  </si>
  <si>
    <t>B377</t>
  </si>
  <si>
    <t>Profesional para fortalecer los procesos organizativos de las organizaciones sociales que trabajan en pro de la movilidad sostenible, así como, atender y acompañar a las instancias y espacios que impulsen y garanticen el derecho a la participación incidente.</t>
  </si>
  <si>
    <t>Prestar los servicios profesionales de manera temporal, con autonomía técnica y administrativa para fortalecer los procesos organizativos de las organizaciones sociales que trabajan en pro de la movilidad sostenible, así como, atender y acompañar a las instancias y espacios que impulsen y garanticen el derecho a la participación incidente.</t>
  </si>
  <si>
    <t xml:space="preserve">Elizabeth Gonzalez </t>
  </si>
  <si>
    <t>B378</t>
  </si>
  <si>
    <t>B379</t>
  </si>
  <si>
    <t>420 - Implementar el 100% del Observatorio de la Participación</t>
  </si>
  <si>
    <t>1. Estructurar 100% la metodología para la recolección, análisis y producción de datos e intercambio y producción de conocimiento sobre participación ciudadana</t>
  </si>
  <si>
    <t>Profesional para estructurar el observatorio de participación y coordinar las líneas de investigación.</t>
  </si>
  <si>
    <t>Observatorio
SFOS</t>
  </si>
  <si>
    <t>Prestar los servicios profesionales de manera temporal, con autonomía técnica y administrativa para estructurar el observatorio de participación y coordinar las líneas de investigación.</t>
  </si>
  <si>
    <t xml:space="preserve">Diego Maldonado </t>
  </si>
  <si>
    <t>B380</t>
  </si>
  <si>
    <t>B381</t>
  </si>
  <si>
    <t>Profesional para el desarrollo de la línea de seguimiento sobre causas de la violencia en el fútbol del Observatorio de Participación Ciudadana.</t>
  </si>
  <si>
    <t>Prestar los servicios profesionales con autonomía técnica y administrativa para  el desarrollo de la línea de seguimiento sobre causas de la violencia en el fútbol del Observatorio de Participación Ciudadana.</t>
  </si>
  <si>
    <t xml:space="preserve">Alejandro Sanchéz </t>
  </si>
  <si>
    <t>B382</t>
  </si>
  <si>
    <t>B383</t>
  </si>
  <si>
    <t xml:space="preserve">Profesional para apoyar la estructuración del observatorio de la participación y sus herramientas a cargo de la Subdirección de Fortalecimiento de la Organización Social. </t>
  </si>
  <si>
    <t>Prestar los servicios profesionales de manera temporal con autonomía técnica y administrativa para el desarrollo de la línea de seguimiento sobre agendas y repertorios de participación ciudadana del Observatorio de Participación Ciudadana.</t>
  </si>
  <si>
    <t xml:space="preserve">María Torres </t>
  </si>
  <si>
    <t>B384</t>
  </si>
  <si>
    <t xml:space="preserve">Surge la necesidad de contar con recurso humano que apoye a la gestión para desarrollar  procesos de participación,  organización y fortalecimiento con la comunidad  NARP enfatizando en la comunidad Raizal residente en Bogotá y de más procesos operativos que requiera la Gerencia </t>
  </si>
  <si>
    <t>B385</t>
  </si>
  <si>
    <t xml:space="preserve">Prestar los servicios profesionales de manera temporal, con autonomía técnica y administrativa para apoyar la estructuración del observatorio de la participación y sus herramientas a cargo de la Subdirección de Fortalecimiento de la Organización Social. </t>
  </si>
  <si>
    <t>Andrea Garcia</t>
  </si>
  <si>
    <t>B386</t>
  </si>
  <si>
    <t>B387</t>
  </si>
  <si>
    <t>Profesional para la producción y visualización de información derivada de la aplicación de herramientas de medición de la participación ciudadana en Bogotá.</t>
  </si>
  <si>
    <t>Prestar los servicios profesionales de manera temporal, con autonomía técnica y administrativa para la producción y visualización de información derivada de la aplicación de herramientas de medición de la participación ciudadana en Bogotá.</t>
  </si>
  <si>
    <t>Vacante Observatorio</t>
  </si>
  <si>
    <t>B388</t>
  </si>
  <si>
    <t>B389</t>
  </si>
  <si>
    <t>B390</t>
  </si>
  <si>
    <t>B391</t>
  </si>
  <si>
    <t>Profesional para el soporte técnico y de software del Observatorio a cargo de la Subdireccion de Fortalecimiento de la Organización Social</t>
  </si>
  <si>
    <t>Prestar los servicios profesionales de manera temporal, con autonomía técnica y administrativa para el soporte técnico y de software del Observatorio a cargo de la Subdireccion de Fortalecimiento de la Organización Social</t>
  </si>
  <si>
    <t>Jimmy Castellanos</t>
  </si>
  <si>
    <t>B392</t>
  </si>
  <si>
    <t>Apoyar las comunicaciones del Instituto Distrital de la Participación y Acción Comunal en sus diferentes canales de comunicación y difusión, así como en los espacios de participación ciudadana y encuentros que se desarrollen en el marco de sus proyectos de inversión, para garantizar la accesibilidad y el acceso a la información de la población sordo ciega, prestando el servicio de guía interprete y adaptación a formatos accesibles de las piezas comunicativas de difusión de información.</t>
  </si>
  <si>
    <t>SFOS</t>
  </si>
  <si>
    <t>Guía Interprete</t>
  </si>
  <si>
    <t>B393</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</si>
  <si>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</si>
  <si>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Noviembre</t>
  </si>
  <si>
    <t>Gala de Exaltación</t>
  </si>
  <si>
    <t>B394</t>
  </si>
  <si>
    <t>Apoyar las comunicaciones del Instituto Distrital de la Participación y Acción Comunal en sus diferentes canales de comunicación y difusión, así como en los espacios de participación ciudadana y encuentros que se desarrollen en el marco de sus proyectos de inversión, para garantizar la accesibilidad y el acceso a la información de las personas con discapacidad auditiva, brindando el servicio de interpretación de lengua de señas colombiana.</t>
  </si>
  <si>
    <t>Interprete de Lenguas</t>
  </si>
  <si>
    <t>B395</t>
  </si>
  <si>
    <t>Aunar recursos humanos, administrativos, financieros entre las partes que permitan promover la organización, el fortalecimiento de los procesos organizativos y participativos de la población negra afrocolombiana conforme a las acciones afirmativas contempladas en el Acuerdo Distrital 175 de 2005, que busca exaltar y homenajear la cultura afro con los premios Benkos Bioho .</t>
  </si>
  <si>
    <t>Benkos Bioho</t>
  </si>
  <si>
    <t>B396</t>
  </si>
  <si>
    <t>Bola Logística</t>
  </si>
  <si>
    <t>B397</t>
  </si>
  <si>
    <t>43211500,43212100,43222619</t>
  </si>
  <si>
    <t>Adquisición de elementos tecnológicos y accesorios en el marco del modelo de fortalecimiento a las Organizaciones Sociales y Comunitarias del Distrito Capital.</t>
  </si>
  <si>
    <t>Incentivos Fortalecimiento</t>
  </si>
  <si>
    <t>B398</t>
  </si>
  <si>
    <t>Profesional  para  desarrollar y hacer seguimiento a los procesos administrativos y financieros y de la gerencia de Mujer y Género.</t>
  </si>
  <si>
    <t xml:space="preserve">Gerencia de Mujer y Género </t>
  </si>
  <si>
    <t xml:space="preserve">prestar los servicios profesionales de manera temporal con autonomía técnica y administrativa para apoyar las etapas precontractual, contractual y poscontractual, así como el seguimiento administrativo de los procesos adelantados por la Gerencia de Mujer y Género. </t>
  </si>
  <si>
    <t>Jhon Alexander Ardila Maldonado</t>
  </si>
  <si>
    <t>B399</t>
  </si>
  <si>
    <t>Profesional  para desarrollar conceptos jurídicos de las acciones que desarrolla la Gerencia de Mujer y Género en procesos de fortalecimiento  con enfoque de género y enfoque diverso de la ciudad.</t>
  </si>
  <si>
    <t>Prestar los servicios profesionales de manera temporal con autonomía técnica y administrativa para dar respuesta a los requerimientos jurídicos de las acciones que desarrolla la Gerencia de Mujer y Género en el distrito capital</t>
  </si>
  <si>
    <t>Hernán Alejandro Rodríguez Gutiérrez</t>
  </si>
  <si>
    <t>B400</t>
  </si>
  <si>
    <t>Profesional para coordinar el desarrollo de la estrategia de fortalecimiento a las organizaciones sociales de mujeres y sector LGBTI en la ciudad.</t>
  </si>
  <si>
    <t>Prestar los servicios profesionales de manera temporal con autonomía técnica y administrativa que permitan realizar seguimiento al desarrollo de la estrategia de fortalecimiento a las organizaciones sociales de mujeres y sector LGBTI en la ciudad.</t>
  </si>
  <si>
    <t xml:space="preserve">July Andrea Mejía Colorado </t>
  </si>
  <si>
    <t>B401</t>
  </si>
  <si>
    <t>3 MESES y 15 DIAS</t>
  </si>
  <si>
    <t>B402</t>
  </si>
  <si>
    <t xml:space="preserve">Profesional para desarrollar la estrategia de fortalecimiento a las organizaciones sociales de mujeres y sector LGBTI </t>
  </si>
  <si>
    <t>Prestar los servicios profesionales de manera temporal con autonomía técnica y administrativa que permitan desarrollar la estrategia de fortalecimiento a las organizaciones sociales de mujeres y sector LGBTI a nivel local.</t>
  </si>
  <si>
    <t>Nasly Samira Gamboa Cuero</t>
  </si>
  <si>
    <t>B403</t>
  </si>
  <si>
    <t>3 MESES</t>
  </si>
  <si>
    <t>B404</t>
  </si>
  <si>
    <t>Profesional para  implementar acciones para el cumplimiento de la Política Publica de actividades sexuales pagadas y promoción de espacios de participación en el orden local y distrital.</t>
  </si>
  <si>
    <t>Prestar los servicios profesionales de manera temporal con autonomía técnica y administrativa que permitan generar accionesen el marco de las Políticas Publicas de Mujer y Equidad de Género y Actividades Sexuales Pagadas.</t>
  </si>
  <si>
    <t>Sofia Ayala Saavedra</t>
  </si>
  <si>
    <t>B405</t>
  </si>
  <si>
    <t>B406</t>
  </si>
  <si>
    <t>Tecnico para prestar los servicios de apoyo a la gestión que permitan el desarrollo de la estrategia de fortalecimiento a las organizaciones sociales de mujeres y sector LGBTI y acompañamiento de espacios de formación y fortalecimiento de capacidades de los sectores LGBTI en el nivel distrital.</t>
  </si>
  <si>
    <t>Prestar los servicios de apoyo a la gestión de manera temporal con autonomía técnica y administrativa que permitan el desarrollo de la estrategia de fortalecimiento y formación a las organizaciones sociales de mujeres y sector LGBTI en el nivel distrital</t>
  </si>
  <si>
    <t>Edgar Alfredo Ruiz Bautista</t>
  </si>
  <si>
    <t>B407</t>
  </si>
  <si>
    <t>3 MESES Y 15 DIAS</t>
  </si>
  <si>
    <t>B408</t>
  </si>
  <si>
    <t>Tenico para  prestar los servicios de apoyo a la gestión para acompañar la implementación de acciones y el desarrollo de la estrategia de fortalecimiento a las organizaciones sociales de mujeres y sector LGBTI.</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</si>
  <si>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</si>
  <si>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Beatriz Alonso Castro</t>
  </si>
  <si>
    <t>B409</t>
  </si>
  <si>
    <t>Prestar los servicios de apoyo a la gestión de manera temporalcon autonomía técnica y administrativa para acompañar la implementación de acciones que permitan el desarrollo de talleres relacionados con las Políticas Públicas de Mujer y Equidad de Género y LGBTI.</t>
  </si>
  <si>
    <t>B410</t>
  </si>
  <si>
    <t>Tecnico para prestar los servicios de apoyo a la gestión  que permitan el desarrollo de la estrategia de fortalecimiento a las organizaciones sociales de mujeres y sector LGBTI en el Distrito y acompañamiento y promoción de espacios de participación en el orden local y distrital.</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</si>
  <si>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</si>
  <si>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Laura Daniela Barrios Galeano</t>
  </si>
  <si>
    <t>B411</t>
  </si>
  <si>
    <t>B412</t>
  </si>
  <si>
    <t>Tecnico para prestar los servicios de apoyo a la gestión que permitan el desarrollo de la estrategia de fortalecimiento a las organizaciones sociales de mujeres y sector LGBTI y la participación incidente en dos localidades de la ciudad.</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</si>
  <si>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</si>
  <si>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 xml:space="preserve">Herbert Guerra Hernández </t>
  </si>
  <si>
    <t>B413</t>
  </si>
  <si>
    <t>B414</t>
  </si>
  <si>
    <t>Tecnioo para prestar los servicios de apoyo a la gestión que permitan el desarrollo de la estrategia de fortalecimiento a las organizaciones sociales de mujeres y sector LGBTI y el acompañamiento a los espacios e instancias de participación en el nivel local.</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</si>
  <si>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</si>
  <si>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 xml:space="preserve">Angely Carlot Sarmiento Lobaton </t>
  </si>
  <si>
    <t>B415</t>
  </si>
  <si>
    <t>3 MESES y 10 DIAS</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</si>
  <si>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</si>
  <si>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B416</t>
  </si>
  <si>
    <t>Tecnico para prestar los servicios de apoyo a la gestión  que permitan el desarrollo de la estrategia de fortalecimiento a las organizaciones sociales de mujeres y sector LGBTI.</t>
  </si>
  <si>
    <t>Prestar los servicios de apoyo a la gestión de manera temporal  con autonomía técnica y administrativa que permitan el desarrollo de la estrategia de fortalecimiento a las organizaciones sociales de mujeres y sector LGBTI.</t>
  </si>
  <si>
    <t>Nicole Arguello Arenas</t>
  </si>
  <si>
    <t>B417</t>
  </si>
  <si>
    <t>3 MESES Y 10 DIAS</t>
  </si>
  <si>
    <t>B418</t>
  </si>
  <si>
    <t>Profesional  para que realizar procesos de fortalecimiento y promoción de las organizaciones sociales de mujeres y sectores LGBTI y de instancias de participación ciudadana LGBTI en el ámbito distrital y local.</t>
  </si>
  <si>
    <t>Prestar los servicios profesionales de manera temporal con autonomía técnica y administrativa que permitan realizar procesos de fortalecimiento de  organizaciones sociales y espacios de participación de mujeres y sectores LGBTI.</t>
  </si>
  <si>
    <t>Laura Milena Mayorga Parra</t>
  </si>
  <si>
    <t>B419</t>
  </si>
  <si>
    <t xml:space="preserve">Laura Milena Mayorga Parra </t>
  </si>
  <si>
    <t>B420</t>
  </si>
  <si>
    <t xml:space="preserve">Servicios de apoyo a la gestión para implementar el MFOS y acciones de los procesos estratégicos  de la Gerencia a las organizaciones sociales juveniles en las localidades asignadas por el supervisor. </t>
  </si>
  <si>
    <t xml:space="preserve">Prestar los servicios de apoyo a la gestión de manera temporal con autonomía técnica y administrativa para el fomento de la participación juvenil en los procesos estratégicos de la Gerencia y en el marco del Sistema Distrital de Juventud, en las localidade de Barrios Unidos. </t>
  </si>
  <si>
    <t>Mireya Gómez</t>
  </si>
  <si>
    <t>B421</t>
  </si>
  <si>
    <t>B422</t>
  </si>
  <si>
    <t xml:space="preserve">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 </t>
  </si>
  <si>
    <t>Ana Astaiza</t>
  </si>
  <si>
    <t>B423</t>
  </si>
  <si>
    <t>B424</t>
  </si>
  <si>
    <t xml:space="preserve">Prestar los servicios de apoyo a la gestión de manera temporal con autonomía técnica y administrativa para el fomento de la participación juvenil en los procesos estratégicos de la Gerencia y en el marco del Sistema Distrital de Juventud, en las localidades de Suba y Fontibón. </t>
  </si>
  <si>
    <t>Ángel Ramírez</t>
  </si>
  <si>
    <t>B425</t>
  </si>
  <si>
    <t>B426</t>
  </si>
  <si>
    <t>Prestar los servicios de apoyo a la gestión de manera temporal con autonomía técnica y administrativa para el fomento de la participación juvenil en los procesos estratégicos de la Gerencia y en el marco del Sistema Distrital de Juventud, en las localidades de Chapinero y los Mártires.</t>
  </si>
  <si>
    <t>Tatiana Leal</t>
  </si>
  <si>
    <t>B427</t>
  </si>
  <si>
    <t>B428</t>
  </si>
  <si>
    <t xml:space="preserve">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 </t>
  </si>
  <si>
    <t>Andrés Moreno</t>
  </si>
  <si>
    <t>B429</t>
  </si>
  <si>
    <t>B430</t>
  </si>
  <si>
    <t xml:space="preserve">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 </t>
  </si>
  <si>
    <t>Por definir</t>
  </si>
  <si>
    <t>B431</t>
  </si>
  <si>
    <t>B432</t>
  </si>
  <si>
    <t xml:space="preserve">Prestar los servicios de apoyo a la gestión de manera temporal con autonomía técnica y administrativa para el fomento de la participación juvenil en los procesos estratégicos de la Gerencia y en el marco del Sistema Distrital de Juventud, en las localidades de Rafal Uribe Uribe y Santa Fe. </t>
  </si>
  <si>
    <t>Oscar Buitrago</t>
  </si>
  <si>
    <t>B433</t>
  </si>
  <si>
    <t>B434</t>
  </si>
  <si>
    <t xml:space="preserve">Prestar los servicios de apoyo a la gestión de manera temporal con autonomía técnica y administrativa para el fomento de la participación juvenil en los procesos estratégicos de la Gerencia y en el marco del Sistema Distrital de Juventud, en las localidades de Kennedy y  Puente Aranda. </t>
  </si>
  <si>
    <t>B435</t>
  </si>
  <si>
    <t>B436</t>
  </si>
  <si>
    <t xml:space="preserve">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 </t>
  </si>
  <si>
    <t>Diego Marín</t>
  </si>
  <si>
    <t>B437</t>
  </si>
  <si>
    <t>B438</t>
  </si>
  <si>
    <t>Profesional para implementar el MFOS en las localidades asignadas por el supervisor, además apoyar el seguimiento a los procesos estratégicos de la Gerencia de Juventud.</t>
  </si>
  <si>
    <t xml:space="preserve">Prestar los servicios profesionales de manera temporal con autonomía técnica y administrativa para el fomento de la participación juvenil en el marco del Sistema Distrital de Juventud, en las localidades de Usme y Sumapaz. </t>
  </si>
  <si>
    <t>Luis González</t>
  </si>
  <si>
    <t>B439</t>
  </si>
  <si>
    <t>B440</t>
  </si>
  <si>
    <t xml:space="preserve">Profesional para implementar el MFOS  a las organizaciones de barras futboleras en las localidades asignadas. </t>
  </si>
  <si>
    <t xml:space="preserve">Prestar los servicios profesionales de manera temporal con autonomía técnica y administrativa para el fomento de la participación juvenil en el marco de los procesos estratégicos de la Gerencia y el Sistema Distrital de Juventud, en la localidad de Usaquén y las demás asignadas por el supervisor. </t>
  </si>
  <si>
    <t>Julián Briñez</t>
  </si>
  <si>
    <t>B441</t>
  </si>
  <si>
    <t>B442</t>
  </si>
  <si>
    <t>Profesional para desarrollar metodologías en  participación y el fomento de la convivencia en el fútbol desde el Observatorio de la Participación.</t>
  </si>
  <si>
    <t>Prestar los servicios profesionales de manera temporal con autonomía técnica y administrativa para la implementación de metodologías que permitan la sistematización de información para la participación y convivencia en el fútbol.</t>
  </si>
  <si>
    <t>Luisa Arenas</t>
  </si>
  <si>
    <t>B443</t>
  </si>
  <si>
    <t>B444</t>
  </si>
  <si>
    <t>Profesional para liderar y hacer seguimiento a los programas y estrategias dirigidos a fortalecer a las organizaciones sociales juveniles en participación y la convivencia en el fútbol.</t>
  </si>
  <si>
    <t>Prestar los servicios profesionales de manera temporal con autonomia técnica y administrativa para coordinar la implementación de estrategias de fortalecimiento a los procesos de participación y convivencia en el fútbol en el Distrito Capital.</t>
  </si>
  <si>
    <t>Mike Garavito</t>
  </si>
  <si>
    <t>B445</t>
  </si>
  <si>
    <t xml:space="preserve">4 meses 
7 días </t>
  </si>
  <si>
    <t>B446</t>
  </si>
  <si>
    <t>Profesional para  fortalecer los proyectos y procesos estratégicos de la Gerencia de Juventud  e implementar el Sistema de Participación Ciudadana.</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</si>
  <si>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</si>
  <si>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B447</t>
  </si>
  <si>
    <t>Profesional para realizar el acompañamiento técnico e  implementación y seguimiento del Sistema Distrtital de Juventud.</t>
  </si>
  <si>
    <t>Prestar los servicios profesionales de manera temporal con autonomía técnica y administrativa para realizar gestión en 
el acompañamiento técnico e implementación y seguimiento del Sistema Distrital de Juventud.</t>
  </si>
  <si>
    <t>Por contratar</t>
  </si>
  <si>
    <t>B448</t>
  </si>
  <si>
    <t>4 MESES Y 15 DÍAS</t>
  </si>
  <si>
    <t>B449</t>
  </si>
  <si>
    <t>Profesional para realizar el seguimiento y elaboración del reporte de los procesos y metas la Gerencia de Juventud.</t>
  </si>
  <si>
    <t>Prestar los servicios profesionales de manera temporal  con autonomía técnica y administrativa para el realizar el seguimiento y el reporte de los procesos, acciones y metas de la Gerencia de Juventud, realizando la respectiva consolidación de la información.</t>
  </si>
  <si>
    <t>Johana Ñañez</t>
  </si>
  <si>
    <t>B450</t>
  </si>
  <si>
    <t>Profesional para desarrollar las actividades relacionadas con la gestión administrativa y operativa de la Gerencia de Juventud</t>
  </si>
  <si>
    <t xml:space="preserve">Prestar los servicios profesionales de manera temporal con autonomía técnica y administrativa para realizar las actividades administrativas y operativas requeridas por la Gerencia de Juventud. </t>
  </si>
  <si>
    <t>Ángela Pérez</t>
  </si>
  <si>
    <t>B451</t>
  </si>
  <si>
    <t>Gerencia de Etnias</t>
  </si>
  <si>
    <t xml:space="preserve">NO </t>
  </si>
  <si>
    <t>Prestar los servicios de apoyo a la gestión, con autonomía técnica y administrativa de manera temporal, para desarrollar procesos de participación y organizacióncon la comunidad raizal residente en Bogotá y apoyar procesos defortalecimiento de la participación Afrodescendiente en las localidades Chapinero y Teusaquillo y/o las que sean asignadas por el supervisor.</t>
  </si>
  <si>
    <t>NEYGETH MARIA ROMERO MANUEL</t>
  </si>
  <si>
    <t>B452</t>
  </si>
  <si>
    <t xml:space="preserve">Surge la necesidad de contar con recurso humano que apoye a la gestión para desarrollar  procesos de participación,  organización y fortalecimiento con la comunidad  NARP enfatizando en la comunidad Raizal residente en Bogotáy de más procesos operativos que requiera la Gerencia </t>
  </si>
  <si>
    <t>B453</t>
  </si>
  <si>
    <t xml:space="preserve">Surge la necesidad de contar con recurso humano que apoye a la gestión para desarrollar procesos de participación, organización y fortalecimiento de las comunidades indígenas residentes en Bogotá  y demas procesos operativos que requiera la Gerencia. </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</si>
  <si>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</si>
  <si>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 xml:space="preserve">CAMILA CUBILLOS </t>
  </si>
  <si>
    <t>B454</t>
  </si>
  <si>
    <t>B455</t>
  </si>
  <si>
    <t>Surge la necesidad de contar con recurso humano que apoye a la gestión para desarrollar procesos de participación, organización y fortalecmiento de las organizaciones gitanas residentes en la ciudad de Bogotá y el apoyo en actividades de carácter operativo requeridos por la Gerencia de Etnias</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</si>
  <si>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</si>
  <si>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YESSICA JOHANA CRISTO LOMBANA</t>
  </si>
  <si>
    <t>B456</t>
  </si>
  <si>
    <t>B457</t>
  </si>
  <si>
    <t xml:space="preserve">Surge la necesidad de contar con recurso humano que apoye a la gestión para desarrollar procesos de participación, Organización y fortalecimiento  de la comunidad NARP residente en Bogotá </t>
  </si>
  <si>
    <t>Prestar los servicios de apoyo a la gestión, con autonomía técnica y administrativa de manera temporal,  para desarrollar procesos de fortalecimiento de participación ciudadana de las comunidades NARP  en las localidades de los Mártires , Engativá y Suba y/o aquellas que sean asignadas por el supervisor.</t>
  </si>
  <si>
    <t>MAITE YERALDIN HURTADO COPETE</t>
  </si>
  <si>
    <t>B458</t>
  </si>
  <si>
    <t>B459</t>
  </si>
  <si>
    <t>5 MESES</t>
  </si>
  <si>
    <t>Prestar los servicios de apoyo a la gestión, con autonomía técnica y administrativa de manera temporal, para desarrollar procesos de participación y organización para las comunidades indígenas de la localidad de Engativá, Barrios Unidos, Puente Aranda y Fontibon  y/o de las que sean asignadas por el supervisor.</t>
  </si>
  <si>
    <t>MAYRA ALEJANDRA TUNTAQUIMBA BRAVO</t>
  </si>
  <si>
    <t>B460</t>
  </si>
  <si>
    <t>B461</t>
  </si>
  <si>
    <t>Prestar los servicios de apoyo a la gestión, con autonomía técnica y administrativa de manera temporal, para desarrollar procesos de participación y organización para las comunidades indígenas de la localidad de Suba, San Cristonbal, Usaquén y Rafael Uribe Uribe  y/o de las que sean asignadas por el supervisor.</t>
  </si>
  <si>
    <t>RAMIRO RUIZ NIVIAYO</t>
  </si>
  <si>
    <t>B462</t>
  </si>
  <si>
    <t>B463</t>
  </si>
  <si>
    <t xml:space="preserve">Surge la necesidad de contar con recurso humano que apoye a la gestión para desarrollar  procesos de participación,  organización y fortalecimiento con la comunidad  NARP enfatizando en la comunidad Palenquera residente en Bogotá y de más procesos operativos que requiera la Gerencia </t>
  </si>
  <si>
    <t>Prestar los servicios de apoyo a la gestión, con autonomía técnica y administrativa de manera temporal, para desarrollar procesos de fortalecimiento de participación ciudadana de la comunidad palenquera y las localidades de Antonio Nariño, Barriois Unidos y/o aquellas que sean asignadas por el supervisor</t>
  </si>
  <si>
    <t>RAUL SALAS CASSIANI</t>
  </si>
  <si>
    <t>B464</t>
  </si>
  <si>
    <t xml:space="preserve">Surge la necesidad de contar con recurso humano que apoye a la gestión para desarrollar  procesos de participación,  organización y fortalecimiento con la comunidad  NARP enfatizando en la comunidad Palenquera residente en Bogotá y demás procesos operativos que requiera la Gerencia </t>
  </si>
  <si>
    <t>B465</t>
  </si>
  <si>
    <t>Prestar los servicios de apoyo a la gestión, con autonomía técnica yadministrativa de manera temporal para desarrollar procesos de fortalecimiento departicipación ciudadana en las localidades de Ciudad Bolivar y Candelaria y/o aquellas que sean asignadas por el supervisor.</t>
  </si>
  <si>
    <t xml:space="preserve">DIEGO CARABALI VALDES </t>
  </si>
  <si>
    <t>B466</t>
  </si>
  <si>
    <t>B467</t>
  </si>
  <si>
    <t xml:space="preserve">    Surge la necesidad de contar con recurso humano que apoye la gestión para desarrollar procesos de participación, organización y fortalecimiento para las comunidades indígenas residentes en Bogotá </t>
  </si>
  <si>
    <t>Prestar los servicios de apoyo a la gestión, con autonomía técnica y administrativa de manera temporal, para desarrollar procesos de participación y organización para las comunidades indígenas de la localidad de Chapinero, Teusaquillo y Antonio Nariñon y/o de las que sean asignadas por el supervisor.</t>
  </si>
  <si>
    <t xml:space="preserve">MAIRA ALEJANDRA JACANAMEJOY </t>
  </si>
  <si>
    <t>B468</t>
  </si>
  <si>
    <t>B469</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</si>
  <si>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</si>
  <si>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 xml:space="preserve">RICARDO PEREZ HERAZO </t>
  </si>
  <si>
    <t>B470</t>
  </si>
  <si>
    <t>B471</t>
  </si>
  <si>
    <t>Surge la necesidad de contar con recursohuano que apoye a la gestión para realizar los procesos y procedimientos administrativos, pre- contractuales, contractuales y post contractuales que se adelanten y gestionar la correcta ejecución presupuestal de la Gerencia de Etnias.</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</si>
  <si>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</si>
  <si>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FLOR MARINA LEON</t>
  </si>
  <si>
    <t>B472</t>
  </si>
  <si>
    <t>Aunar esfuerzos para la realización del Encuentro de Pueblos 2021 de las comunidades indígenas habitantes de Bogotá D.C., contempladas en el Decreto Distrital 612 de 2015</t>
  </si>
  <si>
    <t>Encuentro de Pueblos Indígenas</t>
  </si>
  <si>
    <t>B473</t>
  </si>
  <si>
    <t>Promover expresiones y acciones diversas e innovadoras de participación ciudadana y social los pueblos indígenas. (Con la ejecución del 100% del presupuesto identificado por bolsa logística. ).</t>
  </si>
  <si>
    <t xml:space="preserve">Aunar esfuerzos para dar cumplimiento a las acciones concertadas en el marco del artículo 66 del plan distrital de desarrollo de la comunidad indigena de Bakata que habita en la ciudad de Bogota. </t>
  </si>
  <si>
    <t>Concertacion Bakata</t>
  </si>
  <si>
    <t>B474</t>
  </si>
  <si>
    <t>Aunar esfuerzos para dar cumplimiento a las acciones concertadas en el marco del articulo 66 del plan distrital de desarrollo.</t>
  </si>
  <si>
    <t>B475</t>
  </si>
  <si>
    <t>Aunar esfuerzos, para la realización de la conmemoración de la semana raizal en Bogotá D.C. 2021 y el desarrollo de las acciones de fortalecimiento de la organización ORFA preservando su cultura, identidad, costumbres y tradiciones.</t>
  </si>
  <si>
    <t>Semana Raizal</t>
  </si>
  <si>
    <t>B476</t>
  </si>
  <si>
    <t>Aunar esfuerzos para dar cumplimiento a las medidas contempladas en la consulta previa con el Cabildo Muisca de Bosa</t>
  </si>
  <si>
    <t>Consulta Previa</t>
  </si>
  <si>
    <t>B477</t>
  </si>
  <si>
    <t>01 - Hacer un nuevo contrato social con igualdad de oportunidades para la inclusión social, productiva y política.</t>
  </si>
  <si>
    <t>04 - Prevención de la exclusión por razones 
étnicas, religiosas, sociales, políticas y de 
orientación sexual</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</si>
  <si>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</si>
  <si>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</si>
  <si>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1 - Implementar el 100% de la estrategia de fortalecimiento y promoción de capacidades organizativas, democráticas y de reconocimiento de las formas propias de participación en los espacios (instancias) Ëtnicas.</t>
  </si>
  <si>
    <t>Prestar los servicios de apoyo a la gestión, con autonomía técnica y administrativa de manera temporal, para desarrollar procesos de fortalecimiento de participación ciudadana de la comunidad NARP en la localidad de San Cristobal, Bosa y Usaquen y/o las que sean asignadas por el supervisor.</t>
  </si>
  <si>
    <t>HECTOR LUIS QUIÑONES QUIÑONES</t>
  </si>
  <si>
    <t>B478</t>
  </si>
  <si>
    <t>B479</t>
  </si>
  <si>
    <t xml:space="preserve">Surge la necesidad de contar con recurso humano profesional para apoyar procesos de participación e implementación de las acciones afirmativas del IDPAC con las comunidades étnicas afrodescendientes, palenqueros y raizales residentes en la ciudad de Bogotá. </t>
  </si>
  <si>
    <t>Prestar los servicios profesionales de manera temporal, para apoyar procesos de participación e implementación de las acciones afirmativas del IDPAC con  las comunidades NARP y desarrollar procesos de foralecimiento y participación ciudadana de las comunidades NARP de la localidad de Kennedy, Santafe y/o las que sean asignadas por el supervisor.</t>
  </si>
  <si>
    <t xml:space="preserve">HELBERT CAMPO </t>
  </si>
  <si>
    <t>B480</t>
  </si>
  <si>
    <t>B481</t>
  </si>
  <si>
    <t>04 - Prevención de la exclusión por razones
étnicas, religiosas, sociales, políticas y de
orientación sexual</t>
  </si>
  <si>
    <t>Surge la necesidad de contar con recursohuano que apoye la gestion de procesos de participación e implementación de las acciones afirmativas del IDPAC con los grupos étnicos residentes en la ciudad de Bogotá.</t>
  </si>
  <si>
    <t>Prestar los servicios de apoyo a la gestion de manera temporal, para apoyar procesos de participación e implementación de las acciones afirmativas del IDPAC con  las comunidades Indígenas  y desarrollar procesos de foralecimiento y participación ciudadana de las comunidades Indigenas  de la localidad de Candelaria y Santafe y/o las que sean asignadas por el supervisor.</t>
  </si>
  <si>
    <t>OSCAR WILLIAM VALBUENA VEGA</t>
  </si>
  <si>
    <t>B482</t>
  </si>
  <si>
    <t>B483</t>
  </si>
  <si>
    <t>Surge la necesidad de contar con recursohuano profesional para la transversalización del enfoque étnico diferencial, desde la perspectiva intercultural, en las diferentes organizaciones sociales poblacionales, para el fortalecimiento de la participación ciudadana.</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</si>
  <si>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</si>
  <si>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RICARDO ALCIDES CARRILLO ZULETA</t>
  </si>
  <si>
    <t>B484</t>
  </si>
  <si>
    <t>04 - Prevención de la exclusión por razones étnicas, religiosas, sociales, políticas y de orientación sexual</t>
  </si>
  <si>
    <t>B485</t>
  </si>
  <si>
    <t>Surge la necesidad de contar con recurso humano para prestar los servicios de apoyo a la gestion administrativa, para acompañar las acciones de fortalecimiento de las organizaciones sociales étnicas, en el marco del proyecto “Fortalecimiento a espacios (instancias) de participación para los grupos étnicos en las 20 localidades de Bogotá”.</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</si>
  <si>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</si>
  <si>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 xml:space="preserve">MARTHA MONTOYA </t>
  </si>
  <si>
    <t>B486</t>
  </si>
  <si>
    <t>B487</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</si>
  <si>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</si>
  <si>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YONATAN ORDOÑEZ HURTADO</t>
  </si>
  <si>
    <t>B488</t>
  </si>
  <si>
    <t>B489</t>
  </si>
  <si>
    <t>Prestar los servicios de apoyo a la gestión, con autonomía técnica y administrativa de manera temporal, para desarrollar procesos de participación y organización para las comunidades indígenas de la localidad de Bosa, Mártires y Kennedy y/o de las que sean asignadas por el supervisor.</t>
  </si>
  <si>
    <t>MYRIAM ESPERANZA  TIMARAN TISOY</t>
  </si>
  <si>
    <t>B490</t>
  </si>
  <si>
    <t>B491</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</si>
  <si>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</si>
  <si>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</si>
  <si>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</si>
  <si>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</si>
  <si>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Prestar servicios profesionales de manera temporal, con autonomía técnica y administrativa para desarollar los procedimientos adelantados por el Proceso de Gestión Contractual del Instituto Distrital de la Participación y Acción Comunal.</t>
  </si>
  <si>
    <t>O232020200883990-Otros servicios profesionales, técnicos y empresariales n.c.p.</t>
  </si>
  <si>
    <t>Secretaría General- Gestión Contractual</t>
  </si>
  <si>
    <t xml:space="preserve">CUPO ABOGADO </t>
  </si>
  <si>
    <t>B492</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</si>
  <si>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</si>
  <si>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LUISA FERNANDA SALAZAR JIMENEZ</t>
  </si>
  <si>
    <t>B493</t>
  </si>
  <si>
    <t>528 - Implementar una (1) estrategia para la sostenibilidad y mejora de las dimensiones y políticas del MIPG en el Sector Gobierno.</t>
  </si>
  <si>
    <t>3 - Implementar 90 % las políticas de gestión y desempeño del modelo integrado de planeación y gestión</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</si>
  <si>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</si>
  <si>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Paula Andrea Zapata Morales</t>
  </si>
  <si>
    <t>B494</t>
  </si>
  <si>
    <t>Prestar los servicios profesionales de manera temporal, con autonomía técnica y administrativa para acompañar en el fortalecimineto del Instituto Distrital de la Participación y Acción Comunal.</t>
  </si>
  <si>
    <t>SALDO</t>
  </si>
  <si>
    <t>B495</t>
  </si>
  <si>
    <t>Prestar los servicios profesionales de manera temporal, para brindar soporte jurídico en los procesos precontractuales, contractuales y postcontractuales adelantados por el Instituto Distrital de la Participación y Acción Comunal</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</si>
  <si>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</si>
  <si>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Lazaro Ramirez Salazar</t>
  </si>
  <si>
    <t>B495-1</t>
  </si>
  <si>
    <t>B496</t>
  </si>
  <si>
    <t>Prestar los servicios profesionales de manera temporal, con automía técnica y administrativa para brindar soporte jurídico en los procesos precontractuales, contractuales y postcontractuales adelantados por el Instituto Distrital de la Participación y Acción Comunal</t>
  </si>
  <si>
    <t>Dora Luisa Joya Jimenez</t>
  </si>
  <si>
    <t>B496-1</t>
  </si>
  <si>
    <t>B497</t>
  </si>
  <si>
    <t>Prestar los servicios profesionales  de manera temporal, con autonomía técnica y administrativa para acompañar técnicamente el desarrollo de los procedimientos de gestión documental derivados del Proceso de Gestión Contractual del Instituto</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</si>
  <si>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</si>
  <si>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Wilson Javier Ayure Otalora</t>
  </si>
  <si>
    <t>B498</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</si>
  <si>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</si>
  <si>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Leidy Johanna Rubiano Palacios</t>
  </si>
  <si>
    <t>B499</t>
  </si>
  <si>
    <t>Prestar los servicios profesionales de manera temporal, con autonomía técnica y administrativa para asesorar técnicamente el desarrollo de las diferentes etapas del proceso de gestión contractual de la Secretaria General.</t>
  </si>
  <si>
    <t>Hector Junior Murillo Mosquera</t>
  </si>
  <si>
    <t>B500</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</si>
  <si>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</si>
  <si>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Elkin Leonardo Perez Zambrano</t>
  </si>
  <si>
    <t>B501</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</si>
  <si>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</si>
  <si>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Javier Augusto Linares Jimenez</t>
  </si>
  <si>
    <t>B502</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</si>
  <si>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</si>
  <si>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Stiffany Liceth Yepes Leon</t>
  </si>
  <si>
    <t>B503</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</si>
  <si>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</si>
  <si>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LUIS HANDERSON MOTTA ESCALANTE</t>
  </si>
  <si>
    <t>B503-1</t>
  </si>
  <si>
    <t>B504</t>
  </si>
  <si>
    <t>Jorge Andres Pulido Barrios</t>
  </si>
  <si>
    <t>B505</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</si>
  <si>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</si>
  <si>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B506</t>
  </si>
  <si>
    <t>Prestar servicios profesionales con autonomía técnica y administrativa para desarrollar actividades jurídicas con énfasis en asuntos contractuales requeridas por el Modelo Integrado de Planeación y Gestión del Instituto</t>
  </si>
  <si>
    <t>Santiago Restrepo Orjuela</t>
  </si>
  <si>
    <t>B507</t>
  </si>
  <si>
    <t>O232020200882120_Servicios de asesoramiento y representación jurídica relativos a otros campos del derecho</t>
  </si>
  <si>
    <t>Saldo</t>
  </si>
  <si>
    <t>B508</t>
  </si>
  <si>
    <t>Prestar servicios profesionales de manera temporal con autonomía técnica y administrativa para realizar la estructuración técnica, financiera y económica de los documentos precontractuales de los procesos de selección adelantados por el Instituto</t>
  </si>
  <si>
    <t>CUPO GC MIPG</t>
  </si>
  <si>
    <t>B509</t>
  </si>
  <si>
    <t>Prestar los servicios profesionales de manera temporal,con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</si>
  <si>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B510</t>
  </si>
  <si>
    <t>JENNY PEREZ</t>
  </si>
  <si>
    <t>B511</t>
  </si>
  <si>
    <t>B512</t>
  </si>
  <si>
    <t>Prestar los servicios profesionales de manera temporal, con autonomía técnica y administrativa para brindar soporte jurídico en los procesos precontractuales, contractuales y postcontractuales adelantados por el Instituto Distrital de la Participación y Acción Comunal.</t>
  </si>
  <si>
    <t>Andrea Carolina Rodriguez Enciso</t>
  </si>
  <si>
    <t>B512-1</t>
  </si>
  <si>
    <t>Juilo</t>
  </si>
  <si>
    <t>B513</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</si>
  <si>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</si>
  <si>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</si>
  <si>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Melissa Ocampo Cardona</t>
  </si>
  <si>
    <t>B514</t>
  </si>
  <si>
    <t>Prestar los servicios profesionales de manera temporal, con autonomía técnica y administrativa, para adelantar labores administrativas, de capacitación y administración de las bases de datos asociadas al Proceso de gestión contractual.</t>
  </si>
  <si>
    <t>Maria Victoria Gomez Angulo</t>
  </si>
  <si>
    <t>B515</t>
  </si>
  <si>
    <t>Prestar servicios profesionales de manera temporal, con autonomía técnica y administrativa para adelantar los procedimientos y procesos contractuales del Instituto Distrital de la Participación y Acción Comunal.</t>
  </si>
  <si>
    <t>Francy Manuela Martinez Rodriguez</t>
  </si>
  <si>
    <t>B516</t>
  </si>
  <si>
    <t>Lady Yessenia Riaño Upegui</t>
  </si>
  <si>
    <t>B517</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</si>
  <si>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</si>
  <si>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</si>
  <si>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para apoyar a la Dirección General en la orientación y aplicación de políticas, objetivos estratégicos, planes y programas en el marco del Modelo Integrado de Planeación y Gestión y sus políticas.</t>
  </si>
  <si>
    <t>Daniel Felipe Noriega Vera</t>
  </si>
  <si>
    <t>B518</t>
  </si>
  <si>
    <t>Prestar los servicios profesionales de manera temporal, con autonomía técnica y administrativa para apoyar las actividades, procesos y requerimientos jurídicos que se adelanten en el Instituto.</t>
  </si>
  <si>
    <t>Maria Camila Zambrano Parra</t>
  </si>
  <si>
    <t>B519</t>
  </si>
  <si>
    <t>Prestar servicios profesionales de manera temporal, con autonomía técnica y administrativa para apoyar las actividades de carácter institucional en los asuntos requeridos por la Dirección General.</t>
  </si>
  <si>
    <t>REINA ESPERANZA BARÓN DURAN</t>
  </si>
  <si>
    <t>B520</t>
  </si>
  <si>
    <t>Prestar los servicios profesionales de manera temporal, con autonomía técnica y administrativa para asesorar a la Dirección General en el seguimiento de las políticas, planes y proyectos del Instituto.</t>
  </si>
  <si>
    <t xml:space="preserve">RICARDO PINZON </t>
  </si>
  <si>
    <t>B521</t>
  </si>
  <si>
    <t>Prestar los servicios profesionales de manera temporal, con autonomía técnica y administrativa para apoyar jurídicamente la proyección y revisión de documentos relacionados asuntos laborales y administrativos de la entidad</t>
  </si>
  <si>
    <t>ZAIRA ROA</t>
  </si>
  <si>
    <t>B522</t>
  </si>
  <si>
    <t>Prestar los servicios profesionales de manera temporal con autonomía técnica y administrativa para apoyar las actividades asociadas al Sistema Integrado de Gestión y a los procedimientos administrativos que tiene a cargo el proceso de Recursos Físicos.</t>
  </si>
  <si>
    <t>Secretaría General-Recursos Físicos</t>
  </si>
  <si>
    <t>Camilo Andres Medina Capote</t>
  </si>
  <si>
    <t>B523</t>
  </si>
  <si>
    <t xml:space="preserve">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Dstrital. </t>
  </si>
  <si>
    <t>Oficina Asesora de Planeación</t>
  </si>
  <si>
    <t>Silvia Milena Patiño Leon</t>
  </si>
  <si>
    <t>B524</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</si>
  <si>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</si>
  <si>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CLARA GIZETH DEL PILAR DEVIS RODRIGUEZ</t>
  </si>
  <si>
    <t>B525</t>
  </si>
  <si>
    <t xml:space="preserve">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 </t>
  </si>
  <si>
    <t>Carolina Cristancho Zarco</t>
  </si>
  <si>
    <t>B526</t>
  </si>
  <si>
    <t>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t>
  </si>
  <si>
    <t>Diana Carolina Mejia Casas</t>
  </si>
  <si>
    <t>B527</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</si>
  <si>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</si>
  <si>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DANIEL TOVAR CARDOZO</t>
  </si>
  <si>
    <t>B528</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</si>
  <si>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</si>
  <si>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JEFFERSON MALAVER GOMEZ</t>
  </si>
  <si>
    <t>B529</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</si>
  <si>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</si>
  <si>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CUPO SIGPARTICIPO</t>
  </si>
  <si>
    <t>B530</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</si>
  <si>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</si>
  <si>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Himelda Tapiero Ortiz</t>
  </si>
  <si>
    <t>B531</t>
  </si>
  <si>
    <t>Prestar los servicios de apoyo a la gestión de manera temporal, con autonomía técnica y administrativa para realizar labores técnicas y operativas en el desarrollo de los procedimientos de gestión documental de la Oficina Asesora Jurídica.</t>
  </si>
  <si>
    <t>Oficina Asesora Jurídica</t>
  </si>
  <si>
    <t>Albert Ferney Bermudez Ovalle</t>
  </si>
  <si>
    <t>B532</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</si>
  <si>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</si>
  <si>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Jhann Alexander Obando</t>
  </si>
  <si>
    <t>B532-1</t>
  </si>
  <si>
    <t>B533</t>
  </si>
  <si>
    <t>Prestar los servicios profesionales de manera temporal, con autonomía técnica y administrativa para ejercer la representación judicial y extrajudicial del Instituto Distrital de Participación y Acción Comunal, competencia de la Oficina Asesora Jurídica.</t>
  </si>
  <si>
    <t>Jose Gabriel Calderon Garcia</t>
  </si>
  <si>
    <t>B534</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</si>
  <si>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juridica. </t>
  </si>
  <si>
    <t>Luis Fernando Fino Sotelo</t>
  </si>
  <si>
    <t>B535</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</si>
  <si>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</si>
  <si>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 xml:space="preserve"> Luisa Fernanda Nuñez</t>
  </si>
  <si>
    <t>B535-1</t>
  </si>
  <si>
    <t>B536</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</si>
  <si>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</si>
  <si>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Juan Pablo Gonzalez Cortes</t>
  </si>
  <si>
    <t>B536-1</t>
  </si>
  <si>
    <t>B537</t>
  </si>
  <si>
    <t xml:space="preserve"> Miguel Alejandro Morelo Hoyos </t>
  </si>
  <si>
    <t>B538</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</si>
  <si>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</si>
  <si>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Oficina de Control Interno</t>
  </si>
  <si>
    <t>Sandra Milena Sanchez Hoyos</t>
  </si>
  <si>
    <t>B539</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</si>
  <si>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</si>
  <si>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POR DEFINIR
LUIS FELIPE CAYCEDO</t>
  </si>
  <si>
    <t>B540</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</si>
  <si>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</si>
  <si>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Johanna Milena Duarte Sanchez</t>
  </si>
  <si>
    <t>B541</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</si>
  <si>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 </t>
  </si>
  <si>
    <t>Secretaría General</t>
  </si>
  <si>
    <t>Hernan Dario Tobon Talero</t>
  </si>
  <si>
    <t>B542</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</si>
  <si>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</si>
  <si>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Maria Angelica Castro Corredor</t>
  </si>
  <si>
    <t>B543</t>
  </si>
  <si>
    <t>Prestar los servicios profesionales de manera temporal, con autonomía técnica y administrativa para coordinar actividades requeridas a fin de avanzar en el cumplimiento de metas estratégicas de la gestión del Talento Humano del IDPAC.</t>
  </si>
  <si>
    <t>Maritza Melgarejo Mojica</t>
  </si>
  <si>
    <t>B544</t>
  </si>
  <si>
    <t>Prestar los servicios profesionales con autonomía técnica, administrativa y de manera temporal para asesorar jurídicamente a la Secretaria General del Instituto en los asuntos contractuales, de gestión del talento humano y  demas tramites administrativos requeridos en el desarrollo de los procesos de apoyo a su cargo.</t>
  </si>
  <si>
    <t>Valentina Vasquez Sanchez</t>
  </si>
  <si>
    <t>B545</t>
  </si>
  <si>
    <t>Prestar los servicios profesionales de manera temporal, con autonomía técnica y administrativa para brindar apoyo jurídico en los asuntos administrativos y de gestión concernientes a la Secretaría General del IDPAC</t>
  </si>
  <si>
    <t xml:space="preserve">LUISA FERNANDA SILVA </t>
  </si>
  <si>
    <t>B546</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</si>
  <si>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</si>
  <si>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CAMILO ERNESTO GUTIERREZ MENDEZ</t>
  </si>
  <si>
    <t>B547</t>
  </si>
  <si>
    <t xml:space="preserve">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 </t>
  </si>
  <si>
    <t>Atención al Ciudadano</t>
  </si>
  <si>
    <t>Lina Mayibe Guzman Torres</t>
  </si>
  <si>
    <t>B548</t>
  </si>
  <si>
    <t>B549</t>
  </si>
  <si>
    <t xml:space="preserve">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 </t>
  </si>
  <si>
    <t>Maritzabel Muñoz Carrero</t>
  </si>
  <si>
    <t>B550</t>
  </si>
  <si>
    <t xml:space="preserve">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  </t>
  </si>
  <si>
    <t>Lizeth Sanchez Martinez</t>
  </si>
  <si>
    <t>B551</t>
  </si>
  <si>
    <t xml:space="preserve">Contratar servicios de apoyo a la gestión para desarrollar las actividades correspondientes al proceso de Gestión Documental del Instituto Distrital de la Participación y Acción Comunal. </t>
  </si>
  <si>
    <t>Secretaría General Gestión Documental</t>
  </si>
  <si>
    <t xml:space="preserve">Prestar los servicios de apoyo a la gestión de manera temporal, con autonomía técnica y administrativa para desarrollar las actividades correspondientes al proceso de Gestión Documental del Instituto Distrital de la Participación y Acción Comunal. </t>
  </si>
  <si>
    <t>LUISA MARIA RIAÑO</t>
  </si>
  <si>
    <t>B552</t>
  </si>
  <si>
    <t>B553</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</si>
  <si>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</si>
  <si>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 xml:space="preserve">Carolina Arias </t>
  </si>
  <si>
    <t>B554</t>
  </si>
  <si>
    <t>Contratar servicios de apoyo a la gestión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</si>
  <si>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Prestar los servicios de apoyo a la gestión de manera temporal, con autonomía técnica y administrativa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</si>
  <si>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Victor Julio Trespalacios Peña</t>
  </si>
  <si>
    <t>B555</t>
  </si>
  <si>
    <t>Profesional para desempeñar actividades y temas relacionados en el proceso de gestión documental de la Secretaria General del Instituto Distrital de Participación y Acción Comunal.</t>
  </si>
  <si>
    <t>Prestar los servicios profesionales de manera temporal, con autonomía técnica y administrativa para desempeñar actividades y temas relacionados en el proceso de gestión documental de la Secretaria General del Instituto Distrital de Participación y Acción Comunal.</t>
  </si>
  <si>
    <t>Luis Carlos Guzman</t>
  </si>
  <si>
    <t>B555-1</t>
  </si>
  <si>
    <t>B556</t>
  </si>
  <si>
    <t>Contratar servicios de apoyo a la gestión para atender las actividades de correspondencia y del proceso de gestión documental en el Instituto Distrital de la Participación y Acción Comunal.</t>
  </si>
  <si>
    <t>Prestar los servicios de apoyo a la gestión de manera temporal, con autonomía técnica y administrativa para atender las actividades de correspondencia y del proceso de gestión documental en el Instituto Distrital de la Participación y Acción Comunal.</t>
  </si>
  <si>
    <t>Ingridt Lizeth Patiño Arias</t>
  </si>
  <si>
    <t>B557</t>
  </si>
  <si>
    <t>Profesional para desempeñar actividades administrativas y operativas relacionadas con el proceso de gestión documental en el Instituto Distrital de la Participación y Acción Comunal.</t>
  </si>
  <si>
    <t>Prestar los servicios profesionales de manera temporal, con autonomia técnica y administrativa para desempeñar actividades administrativas y operativas del proceso de gestión documental en el Instituto Distrital de la Participación y Acción Comunal.</t>
  </si>
  <si>
    <t>Johana Hurtado Rubio</t>
  </si>
  <si>
    <t>B558</t>
  </si>
  <si>
    <t xml:space="preserve">Contratar servicios de apoyo a la gestión para realizar las actividades y los servicios que soporten el desarrollo del proceso de gestión documental del Instituto Distrital de la Participación y Acción Comunal.   </t>
  </si>
  <si>
    <t xml:space="preserve">Prestar los servicios de apoyo a la gestión de manera temporal, con autonomía técnica y administrativa para realizar las actividades y los servicios que soporten el desarrollo del proceso de gestión documental del Instituto Distrital de la Participación y Acción Comunal. </t>
  </si>
  <si>
    <t>Laura Tatiana Vargas Guzman</t>
  </si>
  <si>
    <t>B558-1</t>
  </si>
  <si>
    <t>B559</t>
  </si>
  <si>
    <t>Jeny Alejandra Garcia Bautista</t>
  </si>
  <si>
    <t>B559-1</t>
  </si>
  <si>
    <t>B560</t>
  </si>
  <si>
    <t xml:space="preserve">Fabio Andres Lopez Garzon </t>
  </si>
  <si>
    <t>B560-1</t>
  </si>
  <si>
    <t>B561</t>
  </si>
  <si>
    <t>Ayda Patricia Mariño Romero</t>
  </si>
  <si>
    <t>B561-1</t>
  </si>
  <si>
    <t>B562</t>
  </si>
  <si>
    <t xml:space="preserve"> Profesional para desarrollar actividades del proceso de gestión documental del Instituto Distrital de Participación y Acción Comunal.</t>
  </si>
  <si>
    <t>Prestar los servicios profesionales de manera temporal, con autonomía técnica y administrativa para desarrollar actividades del proceso de gestión documental del Instituto Distrital de Participación y Acción Comunal.</t>
  </si>
  <si>
    <t>Angie Paola Escalante Rodriguez</t>
  </si>
  <si>
    <t>B563</t>
  </si>
  <si>
    <t>Prestar servicios de apoyo a la gestión técnica y administrativa del Sistema de Gestión de Salud y Seguridad en el Trabajo SG-SST del IDPAC.</t>
  </si>
  <si>
    <t>Secretaría General- Talento Humano</t>
  </si>
  <si>
    <t>Cindy Stephania Perez Castañeda</t>
  </si>
  <si>
    <t>B563-1</t>
  </si>
  <si>
    <t>B564</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</si>
  <si>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</si>
  <si>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Lady Carolina Vargas Rodriguez</t>
  </si>
  <si>
    <t>B564-1</t>
  </si>
  <si>
    <t>B565</t>
  </si>
  <si>
    <t>Prestar los servicios profesionales para gestionar y hacer seguimiento al cumplimiento de los estándares mínimos del Sistema de Seguridad y Salud en el Trabajo del IDPAC.</t>
  </si>
  <si>
    <t>Diana Patricia Sanchez Pulido</t>
  </si>
  <si>
    <t>B565-1</t>
  </si>
  <si>
    <t>B566</t>
  </si>
  <si>
    <t>Prestar servicios profesionales con autonomía técnica y administrativa para realizar acciones y metodologías de intervención de clima laboral y transformación de cultura organizacional del IDPAC.</t>
  </si>
  <si>
    <t>Ruth Marivel Luengas Gil</t>
  </si>
  <si>
    <t>B566-1</t>
  </si>
  <si>
    <t>B567</t>
  </si>
  <si>
    <t>Prestación de servicios de apoyo a la gestión de manera temporal con autonomía técnica y administrativa, para asistir los temas de liquidación de nómina del instituto</t>
  </si>
  <si>
    <t>Ricardo Vera Pinzón</t>
  </si>
  <si>
    <t>B568</t>
  </si>
  <si>
    <t>Prestación de servicios de apoyo a la gestión para acompañar la gestión administrativa y de gestión documental de los trámites adelantadas por el Proceso de Gestión de Talento Humano del Instituto Distrital de la Participación y Acción Comunal. </t>
  </si>
  <si>
    <t>Nataly Angelica Nogales Vargas</t>
  </si>
  <si>
    <t>B568-1</t>
  </si>
  <si>
    <t>B569</t>
  </si>
  <si>
    <t>B569-1</t>
  </si>
  <si>
    <t>2- Mejorar 100 % la infraestructura y dotación requerida por la entidad</t>
  </si>
  <si>
    <t>Prestación de servicios de apoyo a la gestión de manera temporal, con autonomía técnica y administrativa, para acompañar y proyectar las actividades precontractuales, contractuales y postcontractuales requeridas en el Proceso de Gestión de Recursos Físicos del Instituto.</t>
  </si>
  <si>
    <t>Cesar Javier Garzon Torres</t>
  </si>
  <si>
    <t>B570</t>
  </si>
  <si>
    <t>saldo</t>
  </si>
  <si>
    <t>B570-1</t>
  </si>
  <si>
    <t>B571</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</si>
  <si>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</si>
  <si>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Johanna Carolina Talero Rodriguez</t>
  </si>
  <si>
    <t>B571-1</t>
  </si>
  <si>
    <t>B572</t>
  </si>
  <si>
    <t>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</si>
  <si>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</si>
  <si>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Camilo Andrés Becerra Betancourt</t>
  </si>
  <si>
    <t>B572-1</t>
  </si>
  <si>
    <t>B573</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</si>
  <si>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</si>
  <si>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 xml:space="preserve">Cupo electrico </t>
  </si>
  <si>
    <t>B574</t>
  </si>
  <si>
    <t>B575</t>
  </si>
  <si>
    <t>Realizar intervencion a la infraestructura del IDPAC</t>
  </si>
  <si>
    <t>O232020200883211-Servicios de asesoría en arquitectura</t>
  </si>
  <si>
    <t>##########</t>
  </si>
  <si>
    <t>Obra</t>
  </si>
  <si>
    <t>B576</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</si>
  <si>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</si>
  <si>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</si>
  <si>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1 - Implementar 100% la política de Gobierno Digital y la arquitectura empresarial</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</si>
  <si>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</si>
  <si>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O232020200887130-Servicios de mantenimiento y reparación de computadores y equipos periféricos</t>
  </si>
  <si>
    <t>enero</t>
  </si>
  <si>
    <t>Secretaría General-TICs</t>
  </si>
  <si>
    <t>Paulo Cesar Guillen Rojas</t>
  </si>
  <si>
    <t>B577</t>
  </si>
  <si>
    <t>B578</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</si>
  <si>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</si>
  <si>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Wilson Ricardo Erira Correa</t>
  </si>
  <si>
    <t>B579</t>
  </si>
  <si>
    <t>3 - Adquirir 100% los servicios e infraestructura TI de la entidad</t>
  </si>
  <si>
    <t>Prestar los servicios profesionales de manera temporal con autonomía técnica y administrativa para la actualización, documentación, revisión y ejecución de la gestion de proyectos  del proceso de Gestión de las Tecnologías de la información del Instituto Distrital de la Participación y Acción Comunal (IDPAC).</t>
  </si>
  <si>
    <t>Christian Camilo Rocha Bello</t>
  </si>
  <si>
    <t>B580</t>
  </si>
  <si>
    <t>Prestar los servicios profesionales de manera temporal para planear, coordinar y administrar los procesos de seguridad informática del proceso de gestión tecnologías de la información del  Instituto Distrital de la Participación y Acción Comunal (IDPAC).</t>
  </si>
  <si>
    <t>MARIBEL ARDILA FLORES</t>
  </si>
  <si>
    <t>B581</t>
  </si>
  <si>
    <t>B582</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</si>
  <si>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</si>
  <si>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JORGE GONZALEZ</t>
  </si>
  <si>
    <t>B583</t>
  </si>
  <si>
    <t>B584</t>
  </si>
  <si>
    <t>Prestar los servicios de apoyo a la gestion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</si>
  <si>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Ruben Dario Gomez Gonzalez</t>
  </si>
  <si>
    <t>B585</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</si>
  <si>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</si>
  <si>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Juan Camilo Campos Herrera</t>
  </si>
  <si>
    <t>B586</t>
  </si>
  <si>
    <t>B587</t>
  </si>
  <si>
    <t>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gestion de tecnologias  de la informacion del Instituto Distrital de la Participación y Acción Comunal (IDPAC).</t>
  </si>
  <si>
    <t>Juan Carlos Arias Poveda</t>
  </si>
  <si>
    <t>B588</t>
  </si>
  <si>
    <t>B589</t>
  </si>
  <si>
    <t>Prestar los servicios profesionales de manera temporal  con autonomía técnica y administrativa para asegurar, controlar, ejecutar y brindar soporte  a las herramientas y desarrollos  generados por el proceso de gestión de tecnologías de la información delInstituto Distrital de la Participación y Acción Comunal (IDPAC).</t>
  </si>
  <si>
    <t>Juan Carlos Ramirez Rojas</t>
  </si>
  <si>
    <t>B590</t>
  </si>
  <si>
    <t>B591</t>
  </si>
  <si>
    <t xml:space="preserve">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</si>
  <si>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Alexandra Castillo Ardila</t>
  </si>
  <si>
    <t>B592</t>
  </si>
  <si>
    <t>Prestar los servicios profesionales,de manera temporal con autonomía técnica y administrativa para garantizar la seguridad perimetral,mantener la  disponibilidad de la  infraestructura tecnológica, asegurar la conectividad a nivel de  LAN Y WLAN de hardware y nivel físico al igual que lña infraestructura  Cluod Computing  en el Proceso de gestion de tecnologias de la informacion Instituto Distrital de la Participación y Acción Comunal (IDPAC).</t>
  </si>
  <si>
    <t>Juan Felipe Henao Leiva</t>
  </si>
  <si>
    <t>B593</t>
  </si>
  <si>
    <t>B594</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</si>
  <si>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</si>
  <si>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Johan Sebastian Quintero Vargas</t>
  </si>
  <si>
    <t>B595</t>
  </si>
  <si>
    <t>B596</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</si>
  <si>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</si>
  <si>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Jairo Andres Grajales Salinas</t>
  </si>
  <si>
    <t>B597</t>
  </si>
  <si>
    <t>Prestar los servicios profesionales de manera temporal con  autonomía técnica y administrativa para  realizar  el soporte y actualizacion en el proceso de desarrollo e implementación del Sistema de Gestión Documental Orfeo, del Instituto Distrital de la Participación y Acción Comunal (IDPAC).</t>
  </si>
  <si>
    <t>Pedro Julio Caro</t>
  </si>
  <si>
    <t>B598</t>
  </si>
  <si>
    <t>Prestar los servicios Profesionales de manera temporal con autonomía técnica y administrativa, para realizar el  desarrollo,  implementacion y gestion  del  Frontend y Backend,  que sean requeridos dentro del proceso de mejoramiento a la herramienta tecnológica  del proceso de  gestion de  tecnologías de la información  del Instituto Distrital de la Participación y Acción Comunal (IDPAC).</t>
  </si>
  <si>
    <t>Natalia Stefhania Erira Correa</t>
  </si>
  <si>
    <t>B598-1</t>
  </si>
  <si>
    <t>Prestar los servicios de apoyo a la gestión de manera temporal con autonomía técnica y administrativa para la realización del backup de los documentos, al igual que operar la herramienta de la Unidad robotica para el manejo de cintas en  el proceso de Gestión de las Tecnologías de la información delInstituto Distrital de la Participación y Acción Comunal (IDPAC).</t>
  </si>
  <si>
    <t>noviembre</t>
  </si>
  <si>
    <t>diciembre</t>
  </si>
  <si>
    <t>B599</t>
  </si>
  <si>
    <t>B600</t>
  </si>
  <si>
    <t>NUBIA ESPERANZA TARAZONA</t>
  </si>
  <si>
    <t>B601</t>
  </si>
  <si>
    <t>43233200
81112200</t>
  </si>
  <si>
    <t>Mantenimiento y renovación de licenciamiento de la solución Endpoint Sandblast y adquisición de licencias VPN Para el IDPAC</t>
  </si>
  <si>
    <t>VPN</t>
  </si>
  <si>
    <t>B602</t>
  </si>
  <si>
    <t xml:space="preserve">Compra, y puesta en funcionamiento  equipos de computo y perifericos  </t>
  </si>
  <si>
    <t>O23201010030302-Maquinaria de informática y sus partes, piezas y accesorios</t>
  </si>
  <si>
    <t xml:space="preserve">Compra equipos de computo </t>
  </si>
  <si>
    <t>B603</t>
  </si>
  <si>
    <t>Compra, configuración y puesta en funcionamiento de un software de monitoreo y administración de red y canales de comunicación y servicio de envió masivo de coreos electrónicos.</t>
  </si>
  <si>
    <t>SOFWARE DE MONITOREO</t>
  </si>
  <si>
    <t>B604</t>
  </si>
  <si>
    <t>O232020200991119_Otros servicios de la administración pública n.c.p</t>
  </si>
  <si>
    <t>B605</t>
  </si>
  <si>
    <t>B606</t>
  </si>
  <si>
    <t>TransPORTE</t>
  </si>
  <si>
    <t>B607</t>
  </si>
  <si>
    <t>B608</t>
  </si>
  <si>
    <t>B609</t>
  </si>
  <si>
    <t>Profesional para el acompañamiento y ejecución en territorio como parte de la metodología "Obras Con Saldo Pedagógico Para El Cuidado y la Participación
Ciudadana" a cargo de la Gerencia de Proyectos del IDPAC.</t>
  </si>
  <si>
    <t>4 meses y 15 días</t>
  </si>
  <si>
    <t>Profesional para el acompañamiento y ejecución en territorio como parte de la
metodología "Obras Con Saldo Pedagógico Para El Cuidado y la Participación
Ciudadana" a cargo de la Gerencia de Proyectos del IDPAC.</t>
  </si>
  <si>
    <t>JAIRO YESID PINZON FRANCO - SEGUNDO SEMESTRE</t>
  </si>
  <si>
    <t>B610</t>
  </si>
  <si>
    <t>profesional para el acompañamiento y ejecución en territorio como parte de la metodología "Obras Con Saldo Pedagógico Para El Cuidado y la Participación
Ciudadana" a cargo de la Gerencia de Proyectos del IDPAC.</t>
  </si>
  <si>
    <t>profesional para el acompañamiento y ejecución en territorio como parte de la
metodología "Obras Con Saldo Pedagógico Para El Cuidado y la Participación
Ciudadana" a cargo de la Gerencia de Proyectos del IDPAC.</t>
  </si>
  <si>
    <t>B611</t>
  </si>
  <si>
    <t>Profesional para adelantar los requerimientos relacionados con el proceso de gestión de tecnologías de la información de la Subdireccion de Promocion de la Participacion.</t>
  </si>
  <si>
    <t>Prestar los servicios profesionales de manera temporal, con autonomía técnica y administrativa para orientar la estrategia pactando a través del diseño, sistematización e implementación de metodologías, estrategias de concertación, diálogo social y de nuevos sujetos para la participación en Bogotá y Bogotá región.</t>
  </si>
  <si>
    <t>REDES</t>
  </si>
  <si>
    <t>B612</t>
  </si>
  <si>
    <t>B613</t>
  </si>
  <si>
    <t>B614</t>
  </si>
  <si>
    <t>PENDIENTE</t>
  </si>
  <si>
    <t>B615</t>
  </si>
  <si>
    <t>Adición y prorroga contrato 713 de 2021 "Prestar los servicios profesionales con autonomía técnica y administrativa para acompañar los procesos de reforma a la participación  y la generación de procesos de mediación y pactos que lidera la Subdirección de Promoción de la Participación"</t>
  </si>
  <si>
    <t>1 mes y 15 días</t>
  </si>
  <si>
    <t>B616</t>
  </si>
  <si>
    <t>profesional para aportar en el desarrollo de manera integral de las estrategias de la Subdirección de Promoción de la Participación</t>
  </si>
  <si>
    <t>Prestar los servicios profesionales de manera temporal, con autonomía técnica y administrativa para aportar en el desarrollo de manera integral de las estrategias de la Subdirección de Promoción de la Participación</t>
  </si>
  <si>
    <t>LUIS ALFREDO JIMENEZ</t>
  </si>
  <si>
    <t>Etiquetas de fila</t>
  </si>
  <si>
    <t>Total general</t>
  </si>
  <si>
    <t>Suma de VALOR ESTIMADO ANUAL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</si>
</sst>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 #,##0;[Red]\-&quot;$&quot;\ #,##0"/>
    <numFmt numFmtId="42" formatCode="_-&quot;$&quot;\ * #,##0_-;\-&quot;$&quot;\ * #,##0_-;_-&quot;$&quot;\ * &quot;-&quot;_-;_-@_-"/>
    <numFmt numFmtId="41" formatCode="_-* #,##0_-;\-* #,##0_-;_-* &quot;-&quot;_-;_-@_-"/>
    <numFmt numFmtId="164" formatCode="_(&quot;$&quot;\ * #,##0.00_);_(&quot;$&quot;\ * \(#,##0.00\);_(&quot;$&quot;\ * &quot;-&quot;??_);_(@_)"/>
    <numFmt numFmtId="165" formatCode="_-* #,##0_-;\-* #,##0_-;_-* &quot;-&quot;??_-;_-@_-"/>
  </numFmts>
  <fonts count="30"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rgb="FF000000"/>
      <name val="Museo Sans Condensed"/>
    </font>
    <font>
      <b/>
      <sz val="11"/>
      <name val="Museo Sans Condensed"/>
    </font>
    <font>
      <sz val="11"/>
      <name val="Museo Sans Condensed"/>
    </font>
    <font>
      <b/>
      <sz val="11"/>
      <color rgb="FF000000"/>
      <name val="Arial"/>
      <family val="2"/>
    </font>
    <font>
      <sz val="11"/>
      <color rgb="FF000000"/>
      <name val="Arial"/>
      <family val="2"/>
    </font>
    <font>
      <b/>
      <sz val="11"/>
      <color rgb="FF0000CC"/>
      <name val="Museo Sans Condensed"/>
    </font>
    <font>
      <b/>
      <sz val="11"/>
      <color rgb="FFFFFFFF"/>
      <name val="Museo Sans Condensed"/>
    </font>
    <font>
      <b/>
      <sz val="11"/>
      <name val="Arial"/>
      <family val="2"/>
    </font>
    <font>
      <b/>
      <sz val="11"/>
      <color rgb="FF0000CC"/>
      <name val="Arial"/>
      <family val="2"/>
    </font>
    <font>
      <sz val="12"/>
      <name val="Arial"/>
    </font>
    <font>
      <b/>
      <sz val="12"/>
      <name val="Arial"/>
    </font>
    <font>
      <sz val="12"/>
      <color rgb="FF000000"/>
      <name val="Arial"/>
    </font>
    <font>
      <sz val="11"/>
      <color theme="1"/>
      <name val="Arial"/>
    </font>
    <font>
      <b/>
      <sz val="14"/>
      <name val="Museo Sans Condensed"/>
    </font>
    <font>
      <b/>
      <sz val="12"/>
      <name val="Museo Sans Condensed"/>
    </font>
    <font>
      <sz val="12"/>
      <color rgb="FF000000"/>
      <name val="Museo Sans Condensed"/>
    </font>
    <font>
      <sz val="12"/>
      <color theme="1"/>
      <name val="Calibri"/>
      <family val="2"/>
      <scheme val="minor"/>
    </font>
    <font>
      <b/>
      <sz val="12"/>
      <color rgb="FF000000"/>
      <name val="Arial"/>
    </font>
    <font>
      <sz val="12"/>
      <name val="Arial"/>
      <family val="2"/>
    </font>
    <font>
      <sz val="8"/>
      <name val="Calibri"/>
      <family val="2"/>
      <scheme val="minor"/>
    </font>
    <font>
      <sz val="11"/>
      <color rgb="FF000000"/>
      <name val="Calibri"/>
      <family val="2"/>
    </font>
    <font>
      <sz val="11"/>
      <name val="Calibri"/>
      <family val="2"/>
    </font>
    <font>
      <b/>
      <sz val="14"/>
      <name val="Arial"/>
      <family val="2"/>
    </font>
    <font>
      <sz val="12"/>
      <color rgb="FF000000"/>
      <name val="Arial"/>
      <family val="2"/>
    </font>
    <font>
      <sz val="12"/>
      <color rgb="FFFF0000"/>
      <name val="Arial"/>
      <family val="2"/>
    </font>
    <font>
      <sz val="11"/>
      <name val="Arial"/>
      <family val="2"/>
    </font>
  </fonts>
  <fills count="8">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rgb="FFFFFF00"/>
        <bgColor rgb="FF000000"/>
      </patternFill>
    </fill>
    <fill>
      <patternFill patternType="solid">
        <fgColor rgb="FFC00000"/>
        <bgColor rgb="FF000000"/>
      </patternFill>
    </fill>
    <fill>
      <patternFill patternType="solid">
        <fgColor rgb="FFFFFF00"/>
        <bgColor indexed="64"/>
      </patternFill>
    </fill>
    <fill>
      <patternFill patternType="solid">
        <fgColor theme="0"/>
        <bgColor indexed="64"/>
      </patternFill>
    </fill>
  </fills>
  <borders count="39">
    <border>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rgb="FF000000"/>
      </bottom>
      <diagonal/>
    </border>
    <border>
      <left/>
      <right/>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indexed="64"/>
      </right>
      <top style="thin">
        <color rgb="FF8EA9DB"/>
      </top>
      <bottom style="thin">
        <color indexed="64"/>
      </bottom>
      <diagonal/>
    </border>
    <border>
      <left style="thin">
        <color rgb="FF8EA9DB"/>
      </left>
      <right style="thin">
        <color indexed="64"/>
      </right>
      <top style="thin">
        <color rgb="FF8EA9DB"/>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theme="4" tint="0.39997558519241921"/>
      </top>
      <bottom style="thin">
        <color indexed="64"/>
      </bottom>
      <diagonal/>
    </border>
    <border>
      <left style="thin">
        <color indexed="64"/>
      </left>
      <right style="thin">
        <color indexed="64"/>
      </right>
      <top style="thin">
        <color rgb="FF8EA9DB"/>
      </top>
      <bottom style="thin">
        <color indexed="64"/>
      </bottom>
      <diagonal/>
    </border>
    <border>
      <left/>
      <right/>
      <top style="thin">
        <color rgb="FF8EA9DB"/>
      </top>
      <bottom style="thin">
        <color indexed="64"/>
      </bottom>
      <diagonal/>
    </border>
    <border>
      <left/>
      <right style="thin">
        <color rgb="FF8EA9DB"/>
      </right>
      <top style="thin">
        <color rgb="FF8EA9DB"/>
      </top>
      <bottom style="thin">
        <color rgb="FF8EA9DB"/>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theme="4" tint="0.39997558519241921"/>
      </top>
      <bottom style="thin">
        <color indexed="64"/>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medium">
        <color rgb="FF000000"/>
      </right>
      <top/>
      <bottom/>
      <diagonal/>
    </border>
  </borders>
  <cellStyleXfs count="14">
    <xf numFmtId="0" fontId="0" fillId="0" borderId="0"/>
    <xf numFmtId="0" fontId="1" fillId="0" borderId="0"/>
    <xf numFmtId="0" fontId="2" fillId="0" borderId="0"/>
    <xf numFmtId="42" fontId="2" fillId="0" borderId="0" applyFont="0" applyFill="0" applyBorder="0" applyAlignment="0" applyProtection="0"/>
    <xf numFmtId="0" fontId="1" fillId="0" borderId="0"/>
    <xf numFmtId="164" fontId="3" fillId="0" borderId="0" applyFont="0" applyFill="0" applyBorder="0" applyAlignment="0" applyProtection="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cellStyleXfs>
  <cellXfs count="169">
    <xf numFmtId="0" fontId="0" fillId="0" borderId="0" xfId="0"/>
    <xf numFmtId="0" fontId="0" fillId="0" borderId="0" xfId="0" applyAlignment="1">
      <alignment vertical="center"/>
    </xf>
    <xf numFmtId="0" fontId="9" fillId="0" borderId="1" xfId="0" applyFont="1" applyBorder="1" applyAlignment="1">
      <alignment horizontal="center" vertical="center" wrapText="1"/>
    </xf>
    <xf numFmtId="0" fontId="10" fillId="5" borderId="2"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0" fillId="0" borderId="0" xfId="0" applyAlignment="1">
      <alignment horizontal="center" vertical="center"/>
    </xf>
    <xf numFmtId="0" fontId="12" fillId="3" borderId="1" xfId="0" applyFont="1" applyFill="1" applyBorder="1" applyAlignment="1">
      <alignment horizontal="center" vertical="center"/>
    </xf>
    <xf numFmtId="0" fontId="15" fillId="4" borderId="0" xfId="0" applyFont="1" applyFill="1" applyAlignment="1">
      <alignment horizontal="center" vertical="center"/>
    </xf>
    <xf numFmtId="0" fontId="16" fillId="0" borderId="0" xfId="0" applyFont="1" applyAlignment="1">
      <alignment horizontal="center" vertical="center"/>
    </xf>
    <xf numFmtId="0" fontId="4" fillId="6" borderId="0" xfId="0" applyFont="1" applyFill="1"/>
    <xf numFmtId="0" fontId="0" fillId="6" borderId="0" xfId="0" applyFill="1"/>
    <xf numFmtId="0" fontId="7" fillId="6" borderId="0" xfId="0" applyFont="1" applyFill="1"/>
    <xf numFmtId="0" fontId="8" fillId="6" borderId="0" xfId="0" applyFont="1" applyFill="1"/>
    <xf numFmtId="0" fontId="7" fillId="6" borderId="12" xfId="0" applyFont="1" applyFill="1" applyBorder="1" applyAlignment="1">
      <alignment horizontal="center" vertical="center"/>
    </xf>
    <xf numFmtId="0" fontId="15" fillId="6" borderId="0" xfId="0" applyFont="1" applyFill="1" applyAlignment="1">
      <alignment horizontal="center" vertical="center"/>
    </xf>
    <xf numFmtId="0" fontId="16" fillId="6" borderId="0" xfId="0" applyFont="1" applyFill="1" applyAlignment="1">
      <alignment horizontal="center" vertical="center"/>
    </xf>
    <xf numFmtId="0" fontId="5" fillId="3" borderId="15" xfId="0" applyFont="1" applyFill="1" applyBorder="1" applyAlignment="1">
      <alignment wrapText="1"/>
    </xf>
    <xf numFmtId="0" fontId="4" fillId="6" borderId="10" xfId="0" applyFont="1" applyFill="1" applyBorder="1"/>
    <xf numFmtId="0" fontId="5" fillId="3" borderId="9" xfId="0" applyFont="1" applyFill="1" applyBorder="1" applyAlignment="1">
      <alignment wrapText="1"/>
    </xf>
    <xf numFmtId="0" fontId="19" fillId="6" borderId="0" xfId="0" applyFont="1" applyFill="1"/>
    <xf numFmtId="0" fontId="18" fillId="3" borderId="9" xfId="0" applyFont="1" applyFill="1" applyBorder="1" applyAlignment="1">
      <alignment wrapText="1"/>
    </xf>
    <xf numFmtId="0" fontId="4" fillId="0" borderId="5" xfId="0" applyFont="1" applyBorder="1" applyAlignment="1">
      <alignment vertical="center"/>
    </xf>
    <xf numFmtId="0" fontId="0" fillId="2" borderId="0" xfId="0" applyFill="1" applyAlignment="1">
      <alignment horizontal="center" vertical="center"/>
    </xf>
    <xf numFmtId="0" fontId="16" fillId="2" borderId="0" xfId="0" applyFont="1" applyFill="1" applyAlignment="1">
      <alignment horizontal="center" vertical="center"/>
    </xf>
    <xf numFmtId="6" fontId="21" fillId="4" borderId="0" xfId="0" applyNumberFormat="1" applyFont="1" applyFill="1" applyAlignment="1">
      <alignment horizontal="center" vertical="center"/>
    </xf>
    <xf numFmtId="41" fontId="16" fillId="2" borderId="0" xfId="0" applyNumberFormat="1" applyFont="1" applyFill="1" applyAlignment="1">
      <alignment horizontal="center" vertical="center"/>
    </xf>
    <xf numFmtId="0" fontId="13" fillId="2" borderId="18"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2" borderId="17" xfId="0" applyFont="1" applyFill="1" applyBorder="1" applyAlignment="1">
      <alignment horizontal="center" vertical="center"/>
    </xf>
    <xf numFmtId="6" fontId="22" fillId="2" borderId="17" xfId="0" applyNumberFormat="1" applyFont="1" applyFill="1" applyBorder="1" applyAlignment="1">
      <alignment horizontal="center" vertical="center" wrapText="1"/>
    </xf>
    <xf numFmtId="0" fontId="27"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2" xfId="0" applyFont="1" applyFill="1" applyBorder="1" applyAlignment="1">
      <alignment horizontal="center" vertical="center"/>
    </xf>
    <xf numFmtId="6" fontId="13" fillId="2" borderId="2" xfId="0" applyNumberFormat="1" applyFont="1" applyFill="1" applyBorder="1" applyAlignment="1">
      <alignment horizontal="center" vertical="center" wrapText="1"/>
    </xf>
    <xf numFmtId="0" fontId="15" fillId="2" borderId="2" xfId="0" applyFont="1" applyFill="1" applyBorder="1" applyAlignment="1">
      <alignment horizontal="center" vertical="center"/>
    </xf>
    <xf numFmtId="0" fontId="13" fillId="2" borderId="8"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0" xfId="0" applyFont="1" applyFill="1" applyAlignment="1">
      <alignment horizontal="center" vertical="center"/>
    </xf>
    <xf numFmtId="0" fontId="13" fillId="2" borderId="3"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22" fillId="2" borderId="17" xfId="0" applyFont="1" applyFill="1" applyBorder="1" applyAlignment="1">
      <alignment horizontal="center" vertical="center"/>
    </xf>
    <xf numFmtId="0" fontId="22"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xf>
    <xf numFmtId="0" fontId="13" fillId="2" borderId="0" xfId="0" applyFont="1" applyFill="1" applyAlignment="1">
      <alignment horizontal="center" vertical="center" wrapText="1"/>
    </xf>
    <xf numFmtId="0" fontId="15" fillId="2" borderId="17"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5" fillId="2" borderId="17" xfId="0" applyFont="1" applyFill="1" applyBorder="1" applyAlignment="1">
      <alignment horizontal="center" vertical="center"/>
    </xf>
    <xf numFmtId="6" fontId="13" fillId="2" borderId="17" xfId="0" applyNumberFormat="1" applyFont="1" applyFill="1" applyBorder="1" applyAlignment="1">
      <alignment horizontal="center" vertical="center" wrapText="1"/>
    </xf>
    <xf numFmtId="0" fontId="13" fillId="2" borderId="17" xfId="0" applyFont="1" applyFill="1" applyBorder="1" applyAlignment="1">
      <alignment horizontal="center" vertical="center"/>
    </xf>
    <xf numFmtId="0" fontId="15" fillId="2" borderId="0" xfId="0" applyFont="1" applyFill="1" applyAlignment="1">
      <alignment horizontal="center" vertical="center"/>
    </xf>
    <xf numFmtId="0" fontId="26" fillId="2" borderId="19"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22"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9" xfId="0" applyFont="1" applyFill="1" applyBorder="1" applyAlignment="1">
      <alignment horizontal="center" vertical="center"/>
    </xf>
    <xf numFmtId="6" fontId="13" fillId="2" borderId="19" xfId="0" applyNumberFormat="1" applyFont="1" applyFill="1" applyBorder="1" applyAlignment="1">
      <alignment horizontal="center" vertical="center" wrapText="1"/>
    </xf>
    <xf numFmtId="6" fontId="13" fillId="2" borderId="3" xfId="0" applyNumberFormat="1"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2" borderId="3" xfId="0" applyFont="1" applyFill="1" applyBorder="1" applyAlignment="1">
      <alignment horizontal="center" vertical="center" wrapText="1"/>
    </xf>
    <xf numFmtId="6" fontId="22" fillId="2" borderId="3" xfId="0" applyNumberFormat="1" applyFont="1" applyFill="1" applyBorder="1" applyAlignment="1">
      <alignment horizontal="center" vertical="center" wrapText="1"/>
    </xf>
    <xf numFmtId="0" fontId="27" fillId="2" borderId="6" xfId="0" applyFont="1" applyFill="1" applyBorder="1" applyAlignment="1">
      <alignment horizontal="center" vertical="center" wrapText="1"/>
    </xf>
    <xf numFmtId="6" fontId="27" fillId="2" borderId="2" xfId="0" applyNumberFormat="1"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3" xfId="0" applyFont="1" applyFill="1" applyBorder="1" applyAlignment="1">
      <alignment horizontal="center" vertical="center"/>
    </xf>
    <xf numFmtId="0" fontId="13" fillId="3" borderId="17" xfId="0" applyFont="1" applyFill="1" applyBorder="1" applyAlignment="1">
      <alignment wrapText="1"/>
    </xf>
    <xf numFmtId="6" fontId="13" fillId="3" borderId="17" xfId="0" applyNumberFormat="1" applyFont="1" applyFill="1" applyBorder="1" applyAlignment="1">
      <alignment wrapText="1"/>
    </xf>
    <xf numFmtId="0" fontId="13" fillId="3" borderId="17" xfId="0" applyFont="1" applyFill="1" applyBorder="1"/>
    <xf numFmtId="0" fontId="13" fillId="3" borderId="2" xfId="0" applyFont="1" applyFill="1" applyBorder="1" applyAlignment="1">
      <alignment wrapText="1"/>
    </xf>
    <xf numFmtId="0" fontId="13" fillId="3" borderId="8" xfId="0" applyFont="1" applyFill="1" applyBorder="1" applyAlignment="1">
      <alignment wrapText="1"/>
    </xf>
    <xf numFmtId="0" fontId="13" fillId="3" borderId="17" xfId="0" applyFont="1" applyFill="1" applyBorder="1" applyAlignment="1">
      <alignment horizontal="center" vertical="center" wrapText="1"/>
    </xf>
    <xf numFmtId="0" fontId="13" fillId="3" borderId="17" xfId="0" applyFont="1" applyFill="1" applyBorder="1" applyAlignment="1">
      <alignment vertical="center" wrapText="1"/>
    </xf>
    <xf numFmtId="0" fontId="15" fillId="4" borderId="0" xfId="0" applyFont="1" applyFill="1" applyAlignment="1">
      <alignment vertical="center"/>
    </xf>
    <xf numFmtId="0" fontId="16" fillId="2" borderId="0" xfId="0" applyFont="1" applyFill="1" applyAlignment="1">
      <alignment vertical="center"/>
    </xf>
    <xf numFmtId="0" fontId="16" fillId="0" borderId="0" xfId="0" applyFont="1" applyAlignment="1">
      <alignment vertical="center"/>
    </xf>
    <xf numFmtId="0" fontId="15" fillId="4" borderId="0" xfId="0" applyFont="1" applyFill="1" applyAlignment="1">
      <alignment vertical="center" indent="2"/>
    </xf>
    <xf numFmtId="0" fontId="16" fillId="2" borderId="0" xfId="0" applyFont="1" applyFill="1" applyAlignment="1">
      <alignment vertical="center" indent="2"/>
    </xf>
    <xf numFmtId="0" fontId="16" fillId="0" borderId="0" xfId="0" applyFont="1" applyAlignment="1">
      <alignment vertical="center" indent="2"/>
    </xf>
    <xf numFmtId="0" fontId="0" fillId="0" borderId="0" xfId="0" applyAlignment="1">
      <alignment vertical="center" indent="2"/>
    </xf>
    <xf numFmtId="0" fontId="13" fillId="2" borderId="21" xfId="0" applyFont="1" applyFill="1" applyBorder="1" applyAlignment="1">
      <alignment horizontal="center" vertical="center" wrapText="1"/>
    </xf>
    <xf numFmtId="0" fontId="28" fillId="2" borderId="17" xfId="0" applyFont="1" applyFill="1" applyBorder="1" applyAlignment="1">
      <alignment horizontal="center" vertical="center"/>
    </xf>
    <xf numFmtId="0" fontId="13" fillId="2" borderId="21" xfId="0" applyFont="1" applyFill="1" applyBorder="1" applyAlignment="1">
      <alignment horizontal="center" vertical="center"/>
    </xf>
    <xf numFmtId="0" fontId="28" fillId="2" borderId="17" xfId="0" applyFont="1" applyFill="1" applyBorder="1" applyAlignment="1">
      <alignment horizontal="center" vertical="center" wrapText="1"/>
    </xf>
    <xf numFmtId="6" fontId="28" fillId="2" borderId="17" xfId="0" applyNumberFormat="1" applyFont="1" applyFill="1" applyBorder="1" applyAlignment="1">
      <alignment horizontal="center" vertical="center" wrapText="1"/>
    </xf>
    <xf numFmtId="0" fontId="28" fillId="2" borderId="2" xfId="0" applyFont="1" applyFill="1" applyBorder="1" applyAlignment="1">
      <alignment horizontal="center" vertical="center" wrapText="1"/>
    </xf>
    <xf numFmtId="0" fontId="22" fillId="2" borderId="22" xfId="0" applyFont="1" applyFill="1" applyBorder="1" applyAlignment="1">
      <alignment horizontal="center" vertical="center" wrapText="1"/>
    </xf>
    <xf numFmtId="0" fontId="22" fillId="2" borderId="21" xfId="0" applyFont="1" applyFill="1" applyBorder="1" applyAlignment="1">
      <alignment horizontal="center" vertical="center"/>
    </xf>
    <xf numFmtId="0" fontId="15" fillId="2" borderId="18" xfId="0" applyFont="1" applyFill="1" applyBorder="1" applyAlignment="1">
      <alignment horizontal="center" vertical="center" wrapText="1"/>
    </xf>
    <xf numFmtId="0" fontId="15" fillId="2" borderId="21" xfId="0" applyFont="1" applyFill="1" applyBorder="1" applyAlignment="1">
      <alignment horizontal="center" vertical="center"/>
    </xf>
    <xf numFmtId="6" fontId="15" fillId="2" borderId="17" xfId="0" applyNumberFormat="1" applyFont="1" applyFill="1" applyBorder="1" applyAlignment="1">
      <alignment horizontal="center" vertical="center" wrapText="1"/>
    </xf>
    <xf numFmtId="6" fontId="15" fillId="2" borderId="2" xfId="0" applyNumberFormat="1" applyFont="1" applyFill="1" applyBorder="1" applyAlignment="1">
      <alignment horizontal="center" vertical="center" wrapText="1"/>
    </xf>
    <xf numFmtId="0" fontId="27" fillId="2" borderId="18" xfId="0" applyFont="1" applyFill="1" applyBorder="1" applyAlignment="1">
      <alignment horizontal="center" vertical="center" wrapText="1"/>
    </xf>
    <xf numFmtId="0" fontId="27" fillId="2" borderId="21" xfId="0" applyFont="1" applyFill="1" applyBorder="1" applyAlignment="1">
      <alignment horizontal="center" vertical="center"/>
    </xf>
    <xf numFmtId="6" fontId="27" fillId="2" borderId="17" xfId="0" applyNumberFormat="1" applyFont="1" applyFill="1" applyBorder="1" applyAlignment="1">
      <alignment horizontal="center" vertical="center" wrapText="1"/>
    </xf>
    <xf numFmtId="0" fontId="13" fillId="2" borderId="6" xfId="0" applyFont="1" applyFill="1" applyBorder="1" applyAlignment="1">
      <alignment horizontal="center" vertical="center"/>
    </xf>
    <xf numFmtId="0" fontId="15" fillId="2" borderId="19" xfId="0" applyFont="1" applyFill="1" applyBorder="1" applyAlignment="1">
      <alignment horizontal="center" vertical="center" wrapText="1"/>
    </xf>
    <xf numFmtId="6" fontId="15" fillId="2" borderId="19" xfId="0" applyNumberFormat="1"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7" fillId="2" borderId="19" xfId="0" applyFont="1" applyFill="1" applyBorder="1" applyAlignment="1">
      <alignment horizontal="center" vertical="center"/>
    </xf>
    <xf numFmtId="0" fontId="27" fillId="2" borderId="3" xfId="0" applyFont="1" applyFill="1" applyBorder="1" applyAlignment="1">
      <alignment horizontal="center" vertical="center" wrapText="1"/>
    </xf>
    <xf numFmtId="0" fontId="13" fillId="0" borderId="19" xfId="0" applyFont="1" applyBorder="1" applyAlignment="1">
      <alignment horizontal="center" vertical="center" wrapText="1"/>
    </xf>
    <xf numFmtId="0" fontId="15" fillId="0" borderId="19" xfId="0" applyFont="1" applyBorder="1" applyAlignment="1">
      <alignment horizontal="center" vertical="center"/>
    </xf>
    <xf numFmtId="6" fontId="13" fillId="0" borderId="19" xfId="0" applyNumberFormat="1" applyFont="1" applyBorder="1" applyAlignment="1">
      <alignment horizontal="center" vertical="center" wrapText="1"/>
    </xf>
    <xf numFmtId="0" fontId="13" fillId="0" borderId="19" xfId="0" applyFont="1" applyBorder="1" applyAlignment="1">
      <alignment horizontal="center" vertical="center"/>
    </xf>
    <xf numFmtId="0" fontId="15" fillId="2" borderId="19" xfId="0" applyFont="1" applyFill="1" applyBorder="1" applyAlignment="1">
      <alignment horizontal="center" vertical="center"/>
    </xf>
    <xf numFmtId="0" fontId="15" fillId="2" borderId="3" xfId="0" applyFont="1" applyFill="1" applyBorder="1" applyAlignment="1">
      <alignment horizontal="center" vertical="center" wrapText="1"/>
    </xf>
    <xf numFmtId="6" fontId="15" fillId="2" borderId="3" xfId="0" applyNumberFormat="1" applyFont="1" applyFill="1" applyBorder="1" applyAlignment="1">
      <alignment horizontal="center" vertical="center" wrapText="1"/>
    </xf>
    <xf numFmtId="0" fontId="15" fillId="2" borderId="3" xfId="0" applyFont="1" applyFill="1" applyBorder="1" applyAlignment="1">
      <alignment horizontal="center" vertical="center"/>
    </xf>
    <xf numFmtId="0" fontId="13" fillId="3" borderId="2"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15" fillId="2" borderId="23" xfId="0" applyFont="1" applyFill="1" applyBorder="1" applyAlignment="1">
      <alignment horizontal="center" vertical="center"/>
    </xf>
    <xf numFmtId="0" fontId="29" fillId="2" borderId="19" xfId="0" applyFont="1" applyFill="1" applyBorder="1" applyAlignment="1">
      <alignment horizontal="center" vertical="center" wrapText="1"/>
    </xf>
    <xf numFmtId="0" fontId="0" fillId="0" borderId="0" xfId="0" pivotButton="1"/>
    <xf numFmtId="0" fontId="0" fillId="0" borderId="0" xfId="0" applyAlignment="1">
      <alignment horizontal="left"/>
    </xf>
    <xf numFmtId="165" fontId="0" fillId="0" borderId="0" xfId="0" applyNumberFormat="1"/>
    <xf numFmtId="0" fontId="17" fillId="3" borderId="16"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5" fillId="3" borderId="11" xfId="0" applyFont="1" applyFill="1" applyBorder="1" applyAlignment="1">
      <alignment horizontal="center" wrapText="1"/>
    </xf>
    <xf numFmtId="0" fontId="5" fillId="3" borderId="0" xfId="0" applyFont="1" applyFill="1" applyAlignment="1">
      <alignment horizontal="center" wrapText="1"/>
    </xf>
    <xf numFmtId="0" fontId="5" fillId="3" borderId="4" xfId="0" applyFont="1" applyFill="1" applyBorder="1" applyAlignment="1">
      <alignment horizontal="center" wrapText="1"/>
    </xf>
    <xf numFmtId="0" fontId="17" fillId="3" borderId="24"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11" fillId="6" borderId="10"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22" fillId="2" borderId="32" xfId="0" applyFont="1" applyFill="1" applyBorder="1" applyAlignment="1">
      <alignment horizontal="center" vertical="center" wrapText="1"/>
    </xf>
    <xf numFmtId="0" fontId="27" fillId="2" borderId="32"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25" fillId="2" borderId="33"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25" fillId="2" borderId="8" xfId="0" applyFont="1" applyFill="1" applyBorder="1" applyAlignment="1">
      <alignment horizontal="center" vertical="center" wrapText="1"/>
    </xf>
    <xf numFmtId="0" fontId="25" fillId="2" borderId="32" xfId="0" applyFont="1" applyFill="1" applyBorder="1" applyAlignment="1">
      <alignment horizontal="center" vertical="center" wrapText="1"/>
    </xf>
    <xf numFmtId="0" fontId="25" fillId="2" borderId="34" xfId="0" applyFont="1" applyFill="1" applyBorder="1" applyAlignment="1">
      <alignment horizontal="center" vertical="center" wrapText="1"/>
    </xf>
    <xf numFmtId="0" fontId="0" fillId="0" borderId="0" xfId="0" applyBorder="1"/>
    <xf numFmtId="0" fontId="20" fillId="0" borderId="0" xfId="0" applyFont="1" applyBorder="1"/>
    <xf numFmtId="0" fontId="0" fillId="0" borderId="0" xfId="0" applyBorder="1" applyAlignment="1">
      <alignment horizontal="center" vertical="center"/>
    </xf>
    <xf numFmtId="0" fontId="0" fillId="7" borderId="0" xfId="0" applyFill="1" applyBorder="1"/>
    <xf numFmtId="0" fontId="0" fillId="7" borderId="0" xfId="0" applyFill="1" applyBorder="1" applyAlignment="1">
      <alignment vertical="center"/>
    </xf>
    <xf numFmtId="0" fontId="0" fillId="7" borderId="0" xfId="0" applyFill="1" applyBorder="1" applyAlignment="1">
      <alignment horizontal="center" vertical="center"/>
    </xf>
    <xf numFmtId="0" fontId="0" fillId="2" borderId="0" xfId="0" applyFill="1" applyBorder="1"/>
    <xf numFmtId="0" fontId="5" fillId="3" borderId="35" xfId="0" applyFont="1" applyFill="1" applyBorder="1" applyAlignment="1">
      <alignment horizontal="center" wrapText="1"/>
    </xf>
    <xf numFmtId="0" fontId="5" fillId="3" borderId="36" xfId="0" applyFont="1" applyFill="1" applyBorder="1" applyAlignment="1">
      <alignment horizontal="center" wrapText="1"/>
    </xf>
    <xf numFmtId="0" fontId="5" fillId="3" borderId="37" xfId="0" applyFont="1" applyFill="1" applyBorder="1" applyAlignment="1">
      <alignment horizontal="center" wrapText="1"/>
    </xf>
    <xf numFmtId="0" fontId="5" fillId="3" borderId="38" xfId="0" applyFont="1" applyFill="1" applyBorder="1" applyAlignment="1">
      <alignment horizontal="center" wrapText="1"/>
    </xf>
    <xf numFmtId="0" fontId="18" fillId="3" borderId="19" xfId="0" applyFont="1" applyFill="1" applyBorder="1" applyAlignment="1">
      <alignment horizontal="center" wrapText="1"/>
    </xf>
    <xf numFmtId="0" fontId="18" fillId="3" borderId="19" xfId="0" applyFont="1" applyFill="1" applyBorder="1" applyAlignment="1">
      <alignment wrapText="1"/>
    </xf>
    <xf numFmtId="0" fontId="18" fillId="3" borderId="33" xfId="0" applyFont="1" applyFill="1" applyBorder="1" applyAlignment="1">
      <alignment horizontal="right" wrapText="1"/>
    </xf>
    <xf numFmtId="0" fontId="18" fillId="3" borderId="32" xfId="0" applyFont="1" applyFill="1" applyBorder="1" applyAlignment="1">
      <alignment horizontal="right" wrapText="1"/>
    </xf>
    <xf numFmtId="0" fontId="18" fillId="3" borderId="3" xfId="0" applyFont="1" applyFill="1" applyBorder="1" applyAlignment="1">
      <alignment horizontal="right" wrapText="1"/>
    </xf>
  </cellXfs>
  <cellStyles count="14">
    <cellStyle name="Moneda [0] 13" xfId="3"/>
    <cellStyle name="Moneda 2" xfId="5"/>
    <cellStyle name="Normal" xfId="0" builtinId="0"/>
    <cellStyle name="Normal 106" xfId="2"/>
    <cellStyle name="Normal 106 2" xfId="12"/>
    <cellStyle name="Normal 2" xfId="1"/>
    <cellStyle name="Normal 2 10" xfId="4"/>
    <cellStyle name="Normal 2 10 10 2 2 2" xfId="8"/>
    <cellStyle name="Normal 2 11 3" xfId="7"/>
    <cellStyle name="Normal 2 11 3 10 2 2 2" xfId="10"/>
    <cellStyle name="Normal 2 3" xfId="9"/>
    <cellStyle name="Normal 2 3 2" xfId="13"/>
    <cellStyle name="Normal 4 2" xfId="11"/>
    <cellStyle name="Normal 78" xfId="6"/>
  </cellStyles>
  <dxfs count="24">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numFmt numFmtId="10" formatCode="&quot;$&quot;\ #,##0;[Red]\-&quot;$&quot;\ #,##0"/>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numFmt numFmtId="10" formatCode="&quot;$&quot;\ #,##0;[Red]\-&quot;$&quot;\ #,##0"/>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general" vertical="center" textRotation="0" wrapText="1" relativeIndent="1"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border outline="0">
        <top style="thin">
          <color rgb="FF000000"/>
        </top>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rgb="FFFFFFFF"/>
        <name val="Museo Sans Condensed"/>
        <scheme val="none"/>
      </font>
      <fill>
        <patternFill patternType="solid">
          <fgColor rgb="FF000000"/>
          <bgColor rgb="FFC00000"/>
        </patternFill>
      </fill>
      <alignment horizontal="center" vertical="center" textRotation="0" wrapText="1" indent="0" justifyLastLine="0" shrinkToFit="0" readingOrder="0"/>
    </dxf>
    <dxf>
      <numFmt numFmtId="165" formatCode="_-* #,##0_-;\-* #,##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1036237</xdr:colOff>
      <xdr:row>0</xdr:row>
      <xdr:rowOff>0</xdr:rowOff>
    </xdr:from>
    <xdr:to>
      <xdr:col>3</xdr:col>
      <xdr:colOff>1436287</xdr:colOff>
      <xdr:row>1</xdr:row>
      <xdr:rowOff>365405</xdr:rowOff>
    </xdr:to>
    <xdr:pic>
      <xdr:nvPicPr>
        <xdr:cNvPr id="2" name="Imagen 1">
          <a:extLst>
            <a:ext uri="{FF2B5EF4-FFF2-40B4-BE49-F238E27FC236}">
              <a16:creationId xmlns:a16="http://schemas.microsoft.com/office/drawing/2014/main" xmlns="" id="{3C6E4C4B-F209-4A9E-BBFD-A435C9A04052}"/>
            </a:ext>
          </a:extLst>
        </xdr:cNvPr>
        <xdr:cNvPicPr>
          <a:picLocks noChangeAspect="1"/>
        </xdr:cNvPicPr>
      </xdr:nvPicPr>
      <xdr:blipFill>
        <a:blip xmlns:r="http://schemas.openxmlformats.org/officeDocument/2006/relationships" r:embed="rId1"/>
        <a:stretch>
          <a:fillRect/>
        </a:stretch>
      </xdr:blipFill>
      <xdr:spPr>
        <a:xfrm>
          <a:off x="1036237" y="0"/>
          <a:ext cx="4576396" cy="825954"/>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imelda Tapiero" refreshedDate="44560.378199999999" createdVersion="7" refreshedVersion="7" minRefreshableVersion="3" recordCount="802">
  <cacheSource type="worksheet">
    <worksheetSource name="Tabla1"/>
  </cacheSource>
  <cacheFields count="19">
    <cacheField name="PROPÓSITO PDD" numFmtId="0">
      <sharedItems/>
    </cacheField>
    <cacheField name="PROGRAMA PDD" numFmtId="0">
      <sharedItems/>
    </cacheField>
    <cacheField name="PROYECTO DE INVERSIÓN " numFmtId="0">
      <sharedItems count="9">
        <s v="7685 - Modernización del modelo de gestión y tecnológico de las Organizaciones Comunales y de Propiedad Horizontal para el ejercicio de la democracia activa digital en el siglo xxi.  Bogotá"/>
        <s v="7796 - Construcción de procesos para la convivencia y la participación ciudadana incidente en los asuntos públicos locales, distritales y regionales Bogotá"/>
        <s v="7729 - Optimización de la participación ciudadana incidente para los asuntos públicos Bogotá"/>
        <s v="7723 - Fortalecimiento de las capacidades de las Alcaldías Locales, instituciones del Distrito y ciudadanía en procesos de planeación y presupuestos participativos. Bogotá"/>
        <s v="7688 - Fortalecimiento de las capacidades democráticas de la ciudadanía para la participación incidente y la gobernanza, con enfoque de innovación social, en Bogotá"/>
        <s v="7687 - Fortalecimiento  a las Organizaciones Sociales y Comunitarias para una participación ciudadana informada e incidente con enfoque diferencial en el distrito capital. Bogotá"/>
        <s v="7678 - Fortalecimiento  a espacios (instancias) de participación para los grupos étnicos en las 20 localidades de Bogotá"/>
        <s v="7712 - Fortalecimiento Institucional de la Gestión Administrativa del Instituto Distrital de la Participación y Acción Comunal Bogotá"/>
        <s v="7714 - Fortalecimiento de la capacidad tecnológica y administrativa del Instituto Distrital de la Participación y Acción Comunal - IDPAC. Bogotá"/>
      </sharedItems>
    </cacheField>
    <cacheField name="META PDD_x000a_IDPAC" numFmtId="0">
      <sharedItems containsMixedTypes="1" containsNumber="1" containsInteger="1" minValue="80111600" maxValue="80111600" longText="1"/>
    </cacheField>
    <cacheField name="META PROYECTO DE INVERSIÓN" numFmtId="0">
      <sharedItems/>
    </cacheField>
    <cacheField name="CÓDIGO UNSPSC" numFmtId="0">
      <sharedItems containsMixedTypes="1" containsNumber="1" containsInteger="1" minValue="43211500" maxValue="86101710"/>
    </cacheField>
    <cacheField name="DESCRIPCIÓN_x000a_(Descripción general del bien o servicio a contratar)" numFmtId="0">
      <sharedItems longText="1"/>
    </cacheField>
    <cacheField name="POSPRE_x000a_(Posición Presupuestal)" numFmtId="0">
      <sharedItems/>
    </cacheField>
    <cacheField name="MODALIDAD DE SELECCIÓN " numFmtId="0">
      <sharedItems/>
    </cacheField>
    <cacheField name="FECHA ESTIMADA DE INICIO DEL PROCESO DE SELECCIÓN" numFmtId="0">
      <sharedItems/>
    </cacheField>
    <cacheField name="FECHA ESTIMADA DE INICIO DE EJECUCIÓN" numFmtId="0">
      <sharedItems/>
    </cacheField>
    <cacheField name="DURACIÓN ESTIMADA DEL CONTRATO_x000a_(días o meses)" numFmtId="0">
      <sharedItems containsMixedTypes="1" containsNumber="1" minValue="0" maxValue="12"/>
    </cacheField>
    <cacheField name="VALOR ESTIMADO MENSUAL" numFmtId="0">
      <sharedItems containsMixedTypes="1" containsNumber="1" containsInteger="1" minValue="430760" maxValue="130000000"/>
    </cacheField>
    <cacheField name="VALOR ESTIMADO ANUAL" numFmtId="6">
      <sharedItems containsSemiMixedTypes="0" containsString="0" containsNumber="1" containsInteger="1" minValue="430760" maxValue="1056839547"/>
    </cacheField>
    <cacheField name="ÁREA O DEPENDENCIA RESPONSABLE" numFmtId="0">
      <sharedItems/>
    </cacheField>
    <cacheField name="FONDO" numFmtId="0">
      <sharedItems/>
    </cacheField>
    <cacheField name="¿REQUIERE VIGENCIAS FUTURAS?" numFmtId="0">
      <sharedItems/>
    </cacheField>
    <cacheField name="ESTADO DE LA SOLICITUD DE VIGENCIAS FUTURAS" numFmtId="0">
      <sharedItems/>
    </cacheField>
    <cacheField name="CONTROL DE CAMBIO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02">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Técnico para realizar acitividades transversales."/>
    <s v="O232020200883990_Otros servicios profesionales, técnicos y empresariales n.c.p."/>
    <s v="CCE-16 Contratación Directa"/>
    <s v="ENERO"/>
    <s v="ENERO"/>
    <n v="10"/>
    <n v="3400000"/>
    <n v="34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2 - Formular 100% el documento de la política pública"/>
    <n v="80111600"/>
    <s v="Profesional para realizar actividades de formulación y promoción de la política pública."/>
    <s v="O232020200883990_Otros servicios profesionales, técnicos y empresariales n.c.p."/>
    <s v="CCE-16 Contratación Directa"/>
    <s v="ENERO"/>
    <s v="ENERO"/>
    <n v="10"/>
    <n v="4000000"/>
    <n v="40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883990_Otros servicios profesionales, técnicos y empresariales n.c.p."/>
    <s v="CCE-16 Contratación Directa"/>
    <s v="ENERO"/>
    <s v="ENERO"/>
    <n v="10"/>
    <n v="4635000"/>
    <n v="4635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10"/>
    <n v="4000000"/>
    <n v="40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el acompañamiento jurídico de las Organizaciones Comunales de primer y segundo grado y de Propiedad Horizontal."/>
    <s v="O232020200991119_Otros servicios de la administración pública n.c.p."/>
    <s v="CCE-16 Contratación Directa"/>
    <s v="ENERO"/>
    <s v="ENERO"/>
    <n v="10"/>
    <n v="5000000"/>
    <n v="50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Técnico para realizar actividades de acompañamiento en territorio."/>
    <s v="O232020200991119_Otros servicios de la administración pública n.c.p."/>
    <s v="CCE-16 Contratación Directa"/>
    <s v="ENERO"/>
    <s v="ENERO"/>
    <n v="10"/>
    <n v="3421000"/>
    <n v="3421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Técnico para realizar actividades de acompañamiento en territorio."/>
    <s v="O232020200991119_Otros servicios de la administración pública n.c.p."/>
    <s v="CCE-16 Contratación Directa"/>
    <s v="ENERO"/>
    <s v="ENERO"/>
    <n v="10"/>
    <n v="3399000"/>
    <n v="3399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Técnico para realizar acitividades transversales."/>
    <s v="O232020200883990_Otros servicios profesionales, técnicos y empresariales n.c.p."/>
    <s v="CCE-16 Contratación Directa"/>
    <s v="ENERO"/>
    <s v="ENERO"/>
    <n v="6"/>
    <n v="3000000"/>
    <n v="18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Técnico para realizar acitividades transversales."/>
    <s v="O232020200883990_Otros servicios profesionales, técnicos y empresariales n.c.p."/>
    <s v="CCE-16 Contratación Directa"/>
    <s v="JULIO"/>
    <s v="JULIO"/>
    <n v="4"/>
    <n v="3000000"/>
    <n v="12000000"/>
    <s v="Subdirección de Asuntos Comunales"/>
    <s v="1-100-F001_VA-Recursos distrito"/>
    <s v="NO"/>
    <s v="N/A"/>
    <m/>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Técnico para realizar acitividades transversales."/>
    <s v="O232020200883990_Otros servicios profesionales, técnicos y empresariales n.c.p."/>
    <s v="CCE-16 Contratación Directa"/>
    <s v="ENERO"/>
    <s v="ENERO"/>
    <n v="10"/>
    <n v="3000000"/>
    <n v="30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Técnico para realizar actividades de acompañamiento en territorio."/>
    <s v="O232020200991119_Otros servicios de la administración pública n.c.p."/>
    <s v="CCE-16 Contratación Directa"/>
    <s v="ENERO"/>
    <s v="ENERO"/>
    <n v="6"/>
    <n v="3421000"/>
    <n v="20526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Técnico para realizar actividades de acompañamiento en territorio."/>
    <s v="O232020200991119_Otros servicios de la administración pública n.c.p."/>
    <s v="CCE-16 Contratación Directa"/>
    <s v="JULIO"/>
    <s v="JULIO"/>
    <n v="4"/>
    <n v="3421000"/>
    <n v="13684000"/>
    <s v="Subdirección de Asuntos Comunales"/>
    <s v="1-100-F001_VA-Recursos distrito"/>
    <s v="NO"/>
    <s v="N/A"/>
    <m/>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10"/>
    <n v="3605000"/>
    <n v="3605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10"/>
    <n v="4000000"/>
    <n v="40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Técnico para realizar actividades de acompañamiento en territorio."/>
    <s v="O232020200991119_Otros servicios de la administración pública n.c.p."/>
    <s v="CCE-16 Contratación Directa"/>
    <s v="ENERO"/>
    <s v="ENERO"/>
    <n v="10"/>
    <n v="3421000"/>
    <n v="3421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Técnico para realizar actividades de acompañamiento en territorio."/>
    <s v="O232020200991119_Otros servicios de la administración pública n.c.p."/>
    <s v="CCE-16 Contratación Directa"/>
    <s v="ENERO"/>
    <s v="ENERO"/>
    <n v="10"/>
    <n v="3421000"/>
    <n v="3421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10"/>
    <n v="4000000"/>
    <n v="40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gestión contable."/>
    <s v="O232020200991119_Otros servicios de la administración pública n.c.p."/>
    <s v="CCE-16 Contratación Directa"/>
    <s v="ENERO"/>
    <s v="ENERO"/>
    <n v="10"/>
    <n v="3906500"/>
    <n v="39065000"/>
    <s v="Subdirección de Asuntos Comunales"/>
    <s v="1-100-F001_VA-Recursos distrito"/>
    <s v="NO"/>
    <s v="N/A"/>
    <m/>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6"/>
    <n v="4000000"/>
    <n v="24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JULIO "/>
    <s v="JULIO"/>
    <n v="4"/>
    <n v="4000000"/>
    <n v="16000000"/>
    <s v="Subdirección de Asuntos Comunales"/>
    <s v="1-100-F001_VA-Recursos distrito"/>
    <s v="NO"/>
    <s v="N/A"/>
    <m/>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Técnico para realizar actividades de acompañamiento en territorio."/>
    <s v="O232020200991119_Otros servicios de la administración pública n.c.p."/>
    <s v="CCE-16 Contratación Directa"/>
    <s v="ENERO"/>
    <s v="ENERO"/>
    <n v="10"/>
    <n v="3421000"/>
    <n v="3421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2 - Formular 100% el documento de la política pública"/>
    <n v="80111600"/>
    <s v="Profesional para realizar actividades de formulación y promoción de la política pública."/>
    <s v="O232020200883990_Otros servicios profesionales, técnicos y empresariales n.c.p."/>
    <s v="CCE-16 Contratación Directa"/>
    <s v="ENERO"/>
    <s v="ENERO"/>
    <n v="10"/>
    <n v="4000000"/>
    <n v="40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10"/>
    <n v="4000000"/>
    <n v="40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10"/>
    <n v="4000000"/>
    <n v="40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10"/>
    <n v="4000000"/>
    <n v="40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6"/>
    <n v="4000000"/>
    <n v="24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JULIO"/>
    <s v="JULIO"/>
    <n v="4"/>
    <n v="4000000"/>
    <n v="16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Técnico para realizar acitividades transversales."/>
    <s v="O232020200883990_Otros servicios profesionales, técnicos y empresariales n.c.p."/>
    <s v="CCE-16 Contratación Directa"/>
    <s v="ENERO"/>
    <s v="ENERO"/>
    <n v="10"/>
    <n v="3400000"/>
    <n v="34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6"/>
    <n v="4000000"/>
    <n v="24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JULIO"/>
    <s v="JULIO"/>
    <n v="4"/>
    <n v="4000000"/>
    <n v="16000000"/>
    <s v="Subdirección de Asuntos Comunales"/>
    <s v="1-100-F001_VA-Recursos distrito"/>
    <s v="NO"/>
    <s v="N/A"/>
    <m/>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10"/>
    <n v="4000000"/>
    <n v="40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6"/>
    <n v="4000000"/>
    <n v="24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JULIO"/>
    <s v="JULIO"/>
    <n v="4"/>
    <n v="4000000"/>
    <n v="16000000"/>
    <s v="Subdirección de Asuntos Comunales"/>
    <s v="1-100-F001_VA-Recursos distrito"/>
    <s v="NO"/>
    <s v="N/A"/>
    <m/>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10"/>
    <n v="4000000"/>
    <n v="40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transversales."/>
    <s v="O232020200883990_Otros servicios profesionales, técnicos y empresariales n.c.p."/>
    <s v="CCE-16 Contratación Directa"/>
    <s v="ENERO"/>
    <s v="ENERO"/>
    <n v="10"/>
    <n v="4490000"/>
    <n v="449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4"/>
    <n v="4000000"/>
    <n v="16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transversales."/>
    <s v="O232020200883990_Otros servicios profesionales, técnicos y empresariales n.c.p."/>
    <s v="CCE-16 Contratación Directa"/>
    <s v="ENERO"/>
    <s v="ENERO"/>
    <n v="10"/>
    <n v="5500000"/>
    <n v="55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883990_Otros servicios profesionales, técnicos y empresariales n.c.p."/>
    <s v="CCE-16 Contratación Directa"/>
    <s v="ENERO"/>
    <s v="ENERO"/>
    <n v="6"/>
    <n v="4000000"/>
    <n v="24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JULIO"/>
    <s v="JULIO"/>
    <n v="4"/>
    <n v="4000000"/>
    <n v="16000000"/>
    <s v="Subdirección de Asuntos Comunales"/>
    <s v="1-100-F001_VA-Recursos distrito"/>
    <s v="NO"/>
    <s v="N/A"/>
    <m/>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10"/>
    <n v="4000000"/>
    <n v="40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transversales."/>
    <s v="O232020200883990_Otros servicios profesionales, técnicos y empresariales n.c.p."/>
    <s v="CCE-16 Contratación Directa"/>
    <s v="ENERO"/>
    <s v="ENERO"/>
    <n v="10"/>
    <n v="4490000"/>
    <n v="449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el acompañamiento jurídico de las Organizaciones Comunales de primer y segundo grado y Orgnizaciones de Propiedad Horizontal."/>
    <s v="O232020200882199_Otros servicios jurídicos n.c.p."/>
    <s v="CCE-16 Contratación Directa"/>
    <s v="ENERO"/>
    <s v="ENERO"/>
    <n v="6"/>
    <n v="4500000"/>
    <n v="27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el acompañamiento jurídico de las Organizaciones Comunales de primer y segundo grado y Orgnizaciones de Propiedad Horizontal."/>
    <s v="O232020200882199_Otros servicios jurídicos n.c.p."/>
    <s v="CCE-16 Contratación Directa"/>
    <s v="JULIO"/>
    <s v="JULIO"/>
    <n v="4"/>
    <n v="4500000"/>
    <n v="18000000"/>
    <s v="Subdirección de Asuntos Comunales"/>
    <s v="1-100-F001_VA-Recursos distrito"/>
    <s v="NO"/>
    <s v="N/A"/>
    <m/>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el acompañamiento jurídico de las Organizaciones Comunales de primer y segundo grado y Orgnizaciones de Propiedad Horizontal."/>
    <s v="O232020200882199_Otros servicios jurídicos n.c.p."/>
    <s v="CCE-16 Contratación Directa"/>
    <s v="ENERO"/>
    <s v="ENERO"/>
    <n v="10"/>
    <n v="5000000"/>
    <n v="50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1 - Adecuar 100% la plataforma tecnológica de la participación de Organizaciones Comunales y de Propiedad Horizontal, ajustado a las nuevas necesidades de la entidad"/>
    <n v="80111600"/>
    <s v="Profesional para realizar actividades como Ingeniero de sistemas."/>
    <s v="O232020200883990_Otros servicios profesionales, técnicos y empresariales n.c.p."/>
    <s v="CCE-16 Contratación Directa"/>
    <s v="ENERO"/>
    <s v="ENERO"/>
    <n v="6"/>
    <n v="4635000"/>
    <n v="2781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1 - Adecuar 100% la plataforma tecnológica de la participación de Organizaciones Comunales y de Propiedad Horizontal, ajustado a las nuevas necesidades de la entidad"/>
    <n v="80111600"/>
    <s v="Profesional para realizar actividades como Ingeniero de sistemas."/>
    <s v="O232020200883990_Otros servicios profesionales, técnicos y empresariales n.c.p."/>
    <s v="CCE-16 Contratación Directa"/>
    <s v="JULIO"/>
    <s v="JULIO"/>
    <n v="4"/>
    <n v="4635000"/>
    <n v="1854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883990_Otros servicios profesionales, técnicos y empresariales n.c.p."/>
    <s v="CCE-16 Contratación Directa"/>
    <s v="ENERO"/>
    <s v="ENERO"/>
    <n v="10"/>
    <n v="4635000"/>
    <n v="4635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el acompañamiento jurídico de las Organizaciones Comunales de primer y segundo grado y Orgnizaciones de Propiedad Horizontal."/>
    <s v="O232020200882199_Otros servicios jurídicos n.c.p."/>
    <s v="CCE-16 Contratación Directa"/>
    <s v="ENERO"/>
    <s v="ENERO"/>
    <n v="10"/>
    <n v="5000000"/>
    <n v="50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10"/>
    <n v="4000000"/>
    <n v="40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Técnico para realizar acitividades transversales."/>
    <s v="O232020200991119_Otros servicios de la administración pública n.c.p."/>
    <s v="CCE-16 Contratación Directa"/>
    <s v="ENERO"/>
    <s v="ENERO"/>
    <n v="6"/>
    <n v="3421000"/>
    <n v="20526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Técnico para realizar acitividades transversales."/>
    <s v="O232020200991119_Otros servicios de la administración pública n.c.p."/>
    <s v="CCE-16 Contratación Directa"/>
    <s v="JULIO"/>
    <s v="JULIO"/>
    <n v="4"/>
    <n v="3421000"/>
    <n v="13684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10"/>
    <n v="5150000"/>
    <n v="515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883990_Otros servicios profesionales, técnicos y empresariales n.c.p."/>
    <s v="CCE-16 Contratación Directa"/>
    <s v="ENERO"/>
    <s v="ENERO"/>
    <n v="10"/>
    <n v="4000000"/>
    <n v="40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el acompañamiento jurídico de las Organizaciones Comunales de primer y segundo grado y Orgnizaciones de Propiedad Horizontal."/>
    <s v="O232020200991119_Otros servicios de la administración pública n.c.p."/>
    <s v="CCE-16 Contratación Directa"/>
    <s v="ENERO"/>
    <s v="ENERO"/>
    <n v="6"/>
    <n v="5150000"/>
    <n v="309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el acompañamiento jurídico de las Organizaciones Comunales de primer y segundo grado y Orgnizaciones de Propiedad Horizontal."/>
    <s v="O232020200991119_Otros servicios de la administración pública n.c.p."/>
    <s v="CCE-16 Contratación Directa"/>
    <s v="JULIO"/>
    <s v="JULIO"/>
    <n v="4"/>
    <n v="5150000"/>
    <n v="20600000"/>
    <s v="Subdirección de Asuntos Comunales"/>
    <s v="1-100-F001_VA-Recursos distrito"/>
    <s v="NO"/>
    <s v="N/A"/>
    <m/>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gestión contable."/>
    <s v="O232020200991119_Otros servicios de la administración pública n.c.p."/>
    <s v="CCE-16 Contratación Directa"/>
    <s v="ENERO"/>
    <s v="ENERO"/>
    <n v="10"/>
    <n v="4500000"/>
    <n v="45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transversales."/>
    <s v="O232020200883990_Otros servicios profesionales, técnicos y empresariales n.c.p."/>
    <s v="CCE-16 Contratación Directa"/>
    <s v="ENERO"/>
    <s v="ENERO"/>
    <n v="10"/>
    <n v="5500000"/>
    <n v="55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883990_Otros servicios profesionales, técnicos y empresariales n.c.p."/>
    <s v="CCE-16 Contratación Directa"/>
    <s v="ENERO"/>
    <s v="ENERO"/>
    <n v="6"/>
    <n v="5000000"/>
    <n v="30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883990_Otros servicios profesionales, técnicos y empresariales n.c.p."/>
    <s v="CCE-16 Contratación Directa"/>
    <s v="JULIO"/>
    <s v="JULIO"/>
    <n v="4"/>
    <n v="5000000"/>
    <n v="20000000"/>
    <s v="Subdirección de Asuntos Comunales"/>
    <s v="1-100-F001_VA-Recursos distrito"/>
    <s v="NO"/>
    <s v="N/A"/>
    <m/>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10"/>
    <n v="5000000"/>
    <n v="50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transversales."/>
    <s v="O232020200883990_Otros servicios profesionales, técnicos y empresariales n.c.p."/>
    <s v="CCE-16 Contratación Directa"/>
    <s v="ENERO"/>
    <s v="ENERO"/>
    <n v="10"/>
    <n v="5500000"/>
    <n v="55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el acompañamiento jurídico de las Organizaciones Comunales de primer y segundo grado y Orgnizaciones de Propiedad Horizontal."/>
    <s v="O232020200883990_Otros servicios profesionales, técnicos y empresariales n.c.p."/>
    <s v="CCE-16 Contratación Directa"/>
    <s v="ENERO"/>
    <s v="ENERO"/>
    <n v="6"/>
    <n v="6000000"/>
    <n v="36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el acompañamiento jurídico de las Organizaciones Comunales de primer y segundo grado y Orgnizaciones de Propiedad Horizontal."/>
    <s v="O232020200883990_Otros servicios profesionales, técnicos y empresariales n.c.p."/>
    <s v="CCE-16 Contratación Directa"/>
    <s v="JULIO"/>
    <s v="JULIO"/>
    <n v="4"/>
    <n v="6000000"/>
    <n v="24000000"/>
    <s v="Subdirección de Asuntos Comunales"/>
    <s v="1-100-F001_VA-Recursos distrito"/>
    <s v="NO"/>
    <s v="N/A"/>
    <m/>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10"/>
    <n v="4000000"/>
    <n v="40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Técnico para realizar actividades de acompañamiento en territorio."/>
    <s v="O232020200991119_Otros servicios de la administración pública n.c.p."/>
    <s v="CCE-16 Contratación Directa"/>
    <s v="ENERO"/>
    <s v="ENERO"/>
    <n v="10"/>
    <n v="3421000"/>
    <n v="3421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6"/>
    <n v="4000000"/>
    <n v="24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JULIO"/>
    <s v="JULIO"/>
    <n v="4"/>
    <n v="4000000"/>
    <n v="16000000"/>
    <s v="Subdirección de Asuntos Comunales"/>
    <s v="1-100-F001_VA-Recursos distrito"/>
    <s v="NO"/>
    <s v="N/A"/>
    <m/>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transversales."/>
    <s v="O232020200883990_Otros servicios profesionales, técnicos y empresariales n.c.p."/>
    <s v="CCE-16 Contratación Directa"/>
    <s v="ENERO"/>
    <s v="ENERO"/>
    <n v="10"/>
    <n v="6000000"/>
    <n v="60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transversales."/>
    <s v="O232020200883990_Otros servicios profesionales, técnicos y empresariales n.c.p."/>
    <s v="CCE-16 Contratación Directa"/>
    <s v="ENERO"/>
    <s v="ENERO"/>
    <n v="10"/>
    <n v="7000000"/>
    <n v="70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transversales."/>
    <s v="O232020200883990_Otros servicios profesionales, técnicos y empresariales n.c.p."/>
    <s v="CCE-16 Contratación Directa"/>
    <s v="ENERO"/>
    <s v="ENERO"/>
    <n v="10"/>
    <n v="5665000"/>
    <n v="5665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Contar con los servicios  de bolsa logistica."/>
    <s v="O232020200664114_Servicios de transporte terrestre especial local de pasajeros"/>
    <s v="CCE-06 Selección abreviada menor cuantía"/>
    <s v="ENERO"/>
    <s v="ENERO"/>
    <n v="10"/>
    <s v="N/A"/>
    <n v="13967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Contar con incentivos para las organizaciones comunales de primer y segundo grado y las de propiedad horizontal con asiento en el Distrito Capital."/>
    <s v="O232020200991119_Otros servicios de la administración pública n.c.p."/>
    <s v="CCE-99 Seléccion abreviada - acuerdo marco"/>
    <s v="ENERO"/>
    <s v="ENERO"/>
    <n v="10"/>
    <s v="N/A"/>
    <n v="482727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883990_Otros servicios profesionales, técnicos y empresariales n.c.p."/>
    <s v="CCE-16 Contratación Directa"/>
    <s v="ENERO"/>
    <s v="ENERO"/>
    <n v="6"/>
    <n v="4000000"/>
    <n v="24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s v="O232020200883990_Otros servicios profesionales, técnicos y empresariales n.c.p."/>
    <s v="CCE-16 Contratación Directa"/>
    <s v="JULIO"/>
    <s v="JULIO"/>
    <n v="4"/>
    <n v="4000000"/>
    <n v="16000000"/>
    <s v="Subdirección de Asuntos Comunales"/>
    <s v="1-100-F001_VA-Recursos distrito"/>
    <s v="NO"/>
    <s v="N/A"/>
    <m/>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gestión contable."/>
    <s v="O232020200991119_Otros servicios de la administración pública n.c.p."/>
    <s v="CCE-16 Contratación Directa"/>
    <s v="ENERO"/>
    <s v="ENERO"/>
    <n v="8"/>
    <n v="4500000"/>
    <n v="360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ersonal asistencial para realizar apoyo a la gestión."/>
    <s v="O232020200883990_Otros servicios profesionales, técnicos y empresariales n.c.p."/>
    <s v="CCE-16 Contratación Directa"/>
    <s v="ENERO"/>
    <s v="ENERO"/>
    <n v="8"/>
    <n v="3300000"/>
    <n v="2640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Técnico para realizar actividades de acompañamiento en territorio."/>
    <s v="O232020200883990_Otros servicios profesionales, técnicos y empresariales n.c.p."/>
    <s v="CCE-16 Contratación Directa"/>
    <s v="ENERO"/>
    <s v="ENERO"/>
    <n v="10"/>
    <n v="3421000"/>
    <n v="3421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adelantar los trámites y procesos del proceso de Inspección Vigilancia y Control"/>
    <s v="O232020200882199_Otros servicios jurídicos n.c.p."/>
    <s v="CCE-16 Contratación Directa"/>
    <s v="ENERO"/>
    <s v="ENERO"/>
    <n v="6"/>
    <n v="3914000"/>
    <n v="23484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adelantar los trámites y procesos del proceso de Inspección Vigilancia y Control"/>
    <s v="O232020200882199_Otros servicios jurídicos n.c.p."/>
    <s v="CCE-16 Contratación Directa"/>
    <s v="JULIO"/>
    <s v="JULIO"/>
    <n v="4"/>
    <n v="3914000"/>
    <n v="15656000"/>
    <s v="Subdirección de Asuntos Comunales"/>
    <s v="1-100-F001_VA-Recursos distrito"/>
    <s v="NO"/>
    <s v="N/A"/>
    <m/>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adelantar los trámites y procesos del proceso de Inspección Vigilancia y Control"/>
    <s v="O232020200882199_Otros servicios jurídicos n.c.p."/>
    <s v="CCE-16 Contratación Directa"/>
    <s v="ENERO"/>
    <s v="ENERO"/>
    <n v="10"/>
    <n v="4635000"/>
    <n v="46350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ersonal asistencial para realizar apoyo a la gestión."/>
    <s v="O232020200991119_Otros servicios de la administración pública n.c.p."/>
    <s v="CCE-16 Contratación Directa"/>
    <s v="ENERO"/>
    <s v="ENERO"/>
    <n v="7.5"/>
    <n v="1266000"/>
    <n v="9495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ersonal asistencial para realizar apoyo a la gestión."/>
    <s v="O232020200991119_Otros servicios de la administración pública n.c.p."/>
    <s v="CCE-16 Contratación Directa"/>
    <s v="ENERO"/>
    <s v="ENERO"/>
    <n v="7.5"/>
    <n v="1266000"/>
    <n v="9495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ersonal asistencial para realizar apoyo a la gestión."/>
    <s v="O232020200991119_Otros servicios de la administración pública n.c.p."/>
    <s v="CCE-16 Contratación Directa"/>
    <s v="ENERO"/>
    <s v="ENERO"/>
    <n v="7.5"/>
    <n v="1266000"/>
    <n v="9495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ersonal asistencial para realizar apoyo a la gestión."/>
    <s v="O232020200991119_Otros servicios de la administración pública n.c.p."/>
    <s v="CCE-16 Contratación Directa"/>
    <s v="ENERO"/>
    <s v="ENERO"/>
    <n v="7.5"/>
    <n v="1266000"/>
    <n v="9495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ersonal asistencial para realizar apoyo a la gestión."/>
    <s v="O232020200991119_Otros servicios de la administración pública n.c.p."/>
    <s v="CCE-16 Contratación Directa"/>
    <s v="ENERO"/>
    <s v="ENERO"/>
    <n v="7.5"/>
    <n v="1266000"/>
    <n v="9495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ersonal asistencial para realizar apoyo a la gestión."/>
    <s v="O232020200991119_Otros servicios de la administración pública n.c.p."/>
    <s v="CCE-16 Contratación Directa"/>
    <s v="ENERO"/>
    <s v="ENERO"/>
    <n v="7.5"/>
    <n v="1266000"/>
    <n v="9495000"/>
    <s v="Subdirección de Asuntos Comunales"/>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ersonal asistencial para realizar apoyo a la gestión."/>
    <s v="O232020200991119_Otros servicios de la administración pública n.c.p."/>
    <s v="CCE-16 Contratación Directa"/>
    <s v="ENERO"/>
    <s v="ENERO"/>
    <n v="7.5"/>
    <n v="1266000"/>
    <n v="9495000"/>
    <s v="Subdirección de Asuntos Comunal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n v="86101710"/>
    <s v="Aunar esfuerzos técnicos, jurídicos, administrativos y financieros entre el Instituto Distrital de la Participación y Acción Comunal y la Organización de Estados Iberoamericanos para potenciar la participación incidente juvenil en los diferentes escenarios e instancias de participación e impulsar la transformación de realidades sociales desde el empoderamiento de las y los jóvenes, hacia la consolidación de una sociedad democrática y justa."/>
    <s v="O232020200991119_Otros servicios de la administración pública n.c.p."/>
    <s v="CCE-16 Contratación Directa"/>
    <s v="Febrero"/>
    <s v="Junio"/>
    <n v="6"/>
    <s v="N/A"/>
    <n v="456100309"/>
    <s v="Gerencia de Juventud"/>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s v="43211500;43212100;43222619"/>
    <s v="Adquisición de elementos tecnológicos y accesorios en el marco del modelo de fortalecimiento a las Organizaciones Sociales y Comunitarias del Distrito Capital"/>
    <s v="O232020200991119_Otros servicios de la administración pública n.c.p."/>
    <s v="CCE-16 Contratación Directa"/>
    <s v="Mayo"/>
    <s v="Junio"/>
    <n v="6"/>
    <s v="N/A"/>
    <n v="35000000"/>
    <s v="Gerencia de Juventud"/>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n v="80111600"/>
    <s v="Profesional para la Coordinación, elaboración del convenio e implementación del programa de Iniciativas Juveniles para la vigencia 2022"/>
    <s v="O232020200991119_Otros servicios de la administración pública n.c.p."/>
    <s v="CCE-16 Contratación Directa"/>
    <s v="ENERO"/>
    <s v="ENERO"/>
    <n v="6"/>
    <n v="4600000"/>
    <n v="27600000"/>
    <s v="Gerencia de Juventud"/>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n v="80111600"/>
    <s v="Profesional para apoyar  en el seguimiento a la implementación del programa de Iniciativas Juveniles para la vigencia 2022"/>
    <s v="O232020200991119_Otros servicios de la administración pública n.c.p."/>
    <s v="CCE-16 Contratación Directa"/>
    <s v="ENERO"/>
    <s v="ENERO"/>
    <n v="6"/>
    <n v="3900000"/>
    <n v="23400000"/>
    <s v="Gerencia de Juventud"/>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n v="80111600"/>
    <s v="Profesional para promover, liderar y fortalecer la participación de los procesos juveniles a nivel distrital a través del acompañamiento técnico el marco del Sistema Distrital de Juventud."/>
    <s v="O232020200991119_Otros servicios de la administración pública n.c.p."/>
    <s v="CCE-16 Contratación Directa"/>
    <s v="ENERO"/>
    <s v="ENERO"/>
    <n v="6"/>
    <n v="6300000"/>
    <n v="37800000"/>
    <s v="Gerencia de Juventud"/>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n v="80111600"/>
    <s v="Profesional para promover, liderar y fortalecer la participación de los procesos juveniles a nivel distrital a través del acompañamiento técnico el marco del Sistema Distrital de Juventud."/>
    <s v="O232020200991119_Otros servicios de la administración pública n.c.p."/>
    <s v="CCE-16 Contratación Directa"/>
    <s v="JULIO"/>
    <s v="JULIO"/>
    <n v="4"/>
    <n v="6300000"/>
    <n v="25200000"/>
    <s v="Gerencia de Juventud"/>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s v="80141600;80141900;80111600;81141600"/>
    <s v="Servicios logísticos y operativos para la organización y ejecución de las actividades y eventos institucionales realizados por el IDPAC."/>
    <s v="O232020200991119_Otros servicios de la administración pública n.c.p."/>
    <s v="CCE-06 Selección abreviada menor cuantía"/>
    <s v="ENERO"/>
    <s v="ENERO"/>
    <n v="8"/>
    <s v="N/A"/>
    <n v="44900000"/>
    <s v="Gerencia de Juventud"/>
    <s v="1-100-F001_VA-Recursos distrito"/>
    <s v="NO"/>
    <s v="N/A"/>
    <s v=" "/>
  </r>
  <r>
    <s v="03 - Inspirar confianza y legitimidad para vivir sin miedo y ser epicentro de cultura ciudadana, paz y reconciliación."/>
    <s v="03 - Inspirar confianza y legitimidad para vivir sin miedo y ser epicentro de cultura ciudadana, paz y reconciliación."/>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realizar las piezas gráficas requeridas para Implementar el Plan Estratégico de Comunicaciones"/>
    <s v="O232020200883990_Otros servicios profesionales, técnicos y empresariales n.c.p."/>
    <s v="CCE-16 Contratación Directa"/>
    <s v="ENERO"/>
    <s v="ENERO"/>
    <n v="12"/>
    <n v="4274500"/>
    <n v="51294000"/>
    <s v="Oficina Asesora de Comunicaciones"/>
    <s v="1-100-F001_VA-Recursos distrito"/>
    <s v="NO"/>
    <s v="N/A"/>
    <s v=" "/>
  </r>
  <r>
    <s v="03 - Inspirar confianza y legitimidad para vivir sin miedo y ser epicentro de cultura ciudadana, paz y reconciliación."/>
    <s v="03 - Inspirar confianza y legitimidad para vivir sin miedo y ser epicentro de cultura ciudadana, paz y reconciliación."/>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coordinar el diseño y la realización de las piezas gráficas requeridas para Implementar el Plan Estratégico de Comunicaciones"/>
    <s v="O232020200883990_Otros servicios profesionales, técnicos y empresariales n.c.p."/>
    <s v="CCE-16 Contratación Directa"/>
    <s v="ENERO"/>
    <s v="ENERO"/>
    <n v="11"/>
    <n v="4120000"/>
    <n v="45320000"/>
    <s v="Oficina Asesora de Comunicaciones"/>
    <s v="1-100-F001_VA-Recursos distrito"/>
    <s v="NO"/>
    <s v="N/A"/>
    <s v=" "/>
  </r>
  <r>
    <s v="03 - Inspirar confianza y legitimidad para vivir sin miedo y ser epicentro de cultura ciudadana, paz y reconciliación."/>
    <s v="03 - Inspirar confianza y legitimidad para vivir sin miedo y ser epicentro de cultura ciudadana, paz y reconciliación."/>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realizar las piezas gráficas requeridas para Implementar el Plan Estratégico de Comunicaciones"/>
    <s v="O232020200883990_Otros servicios profesionales, técnicos y empresariales n.c.p."/>
    <s v="CCE-16 Contratación Directa"/>
    <s v="ENERO"/>
    <s v="ENERO"/>
    <n v="12"/>
    <n v="3708000"/>
    <n v="44496000"/>
    <s v="Oficina Asesora de Comunicaciones"/>
    <s v="1-100-F001_VA-Recursos distrito"/>
    <s v="NO"/>
    <s v="N/A"/>
    <s v=" "/>
  </r>
  <r>
    <s v="03 - Inspirar confianza y legitimidad para vivir sin miedo y ser epicentro de cultura ciudadana, paz y reconciliación."/>
    <s v="03 - Inspirar confianza y legitimidad para vivir sin miedo y ser epicentro de cultura ciudadana, paz y reconciliación."/>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llevar a cabo la producción técnica y emisión de la programación de la emisora virtual del Distrito DC Radio que contribuya a Implementar el Plan Estratégico de Comunicaciones"/>
    <s v="O232020200883990_Otros servicios profesionales, técnicos y empresariales n.c.p."/>
    <s v="CCE-16 Contratación Directa"/>
    <s v="ENERO"/>
    <s v="ENERO"/>
    <n v="12"/>
    <n v="4274500"/>
    <n v="51294000"/>
    <s v="Oficina Asesora de Comunicaciones"/>
    <s v="1-100-F001_VA-Recursos distrito"/>
    <s v="NO"/>
    <s v="N/A"/>
    <s v=" "/>
  </r>
  <r>
    <s v="03 - Inspirar confianza y legitimidad para vivir sin miedo y ser epicentro de cultura ciudadana, paz y reconciliación."/>
    <s v="03 - Inspirar confianza y legitimidad para vivir sin miedo y ser epicentro de cultura ciudadana, paz y reconciliación."/>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ersonal asistencial para realizar apoyo a la gestión."/>
    <s v="O232020200883990_Otros servicios profesionales, técnicos y empresariales n.c.p."/>
    <s v="CCE-16 Contratación Directa"/>
    <s v="ENERO"/>
    <s v="ENERO"/>
    <n v="12"/>
    <n v="3421000"/>
    <n v="4105200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apoyar la producción y logística de las  actividades que se requiera para la emisora DC Radio  para Implementar el Plan Estratégico de Comunicaciones"/>
    <s v="O232020200883990_Otros servicios profesionales, técnicos y empresariales n.c.p."/>
    <s v="CCE-16 Contratación Directa"/>
    <s v="ENERO"/>
    <s v="ENERO"/>
    <n v="12"/>
    <n v="3840000"/>
    <n v="4608000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generar contenidos periodísticos y podcast  para la emisora  DC Radio y la Oficina Asesora de Comunicaciones del IDPAC"/>
    <s v="O232020200883990_Otros servicios profesionales, técnicos y empresariales n.c.p."/>
    <s v="CCE-16 Contratación Directa"/>
    <s v="ENERO"/>
    <s v="ENERO"/>
    <n v="5"/>
    <n v="4276560"/>
    <n v="2138280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generar contenidos periodísticos y podcast  para la emisora  DC Radio y la Oficina Asesora de Comunicaciones del IDPAC"/>
    <s v="O232020200883990_Otros servicios profesionales, técnicos y empresariales n.c.p."/>
    <s v="CCE-16 Contratación Directa"/>
    <s v="JULIO"/>
    <s v="JULIO"/>
    <n v="6"/>
    <n v="4276560"/>
    <n v="2565936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acompañar la presentación de  eventos, cubrimiento periodístico y promover la participación  y difusión  de las actividades institucionales asociados a Implementar el Plan Estratégico de Comunicaciones"/>
    <s v="O232020200883990_Otros servicios profesionales, técnicos y empresariales n.c.p."/>
    <s v="CCE-16 Contratación Directa"/>
    <s v="ENERO"/>
    <s v="ENERO"/>
    <n v="12"/>
    <n v="4274500"/>
    <n v="5129400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efectuar el cubrimiento periodístico de las actividades institucionales en coordinación con la Oficina Asesora de Comunicaciones"/>
    <s v="O232020200883990_Otros servicios profesionales, técnicos y empresariales n.c.p."/>
    <s v="CCE-16 Contratación Directa"/>
    <s v="ENERO"/>
    <s v="ENERO"/>
    <n v="6"/>
    <n v="4000000"/>
    <n v="2400000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tofesional para efectuar el cubrimiento periodístico de las actividades institucionales en coordinación con la Oficina Asesora de Comunicaciones"/>
    <s v="O232020200883990_Otros servicios profesionales, técnicos y empresariales n.c.p."/>
    <s v="CCE-16 Contratación Directa"/>
    <s v="JULIO"/>
    <s v="JULIO"/>
    <n v="6"/>
    <n v="4000000"/>
    <n v="2400000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efectuar la corrección de textos,  cubrimiento periodístico  y difusión  de las actividades institucionales en coordinación con la Oficina Asesora de Comunicaciones"/>
    <s v="O232020200883990_Otros servicios profesionales, técnicos y empresariales n.c.p."/>
    <s v="CCE-16 Contratación Directa"/>
    <s v="ENERO"/>
    <s v="ENERO"/>
    <n v="6"/>
    <n v="4000000"/>
    <n v="2400000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efectuar la corrección de textos,  cubrimiento periodístico  y difusión  de las actividades institucionales en coordinación con la Oficina Asesora de Comunicaciones"/>
    <s v="O232020200883990_Otros servicios profesionales, técnicos y empresariales n.c.p."/>
    <s v="CCE-16 Contratación Directa"/>
    <s v="JULIO"/>
    <s v="JULIO"/>
    <n v="6"/>
    <n v="4000000"/>
    <n v="2400000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efectuar el cubrimiento periodístico y  difusión de las actividades institucionales  a través de los diferentes medios de comunicación del IDPAC, principalmente con el periodico IDPAC EN ACCIÓN en coordinación con la Oficina Asesora de Comunicaciones"/>
    <s v="O232020200883990_Otros servicios profesionales, técnicos y empresariales n.c.p."/>
    <s v="CCE-16 Contratación Directa"/>
    <s v="ENERO"/>
    <s v="ENERO"/>
    <n v="12"/>
    <n v="4274500"/>
    <n v="5129400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apoyar la administración y edición de los contenidos de las páginas web  que hacen parte del portal  del IDPAC en coordinación con la Oficina Asesora de Comunicaciones"/>
    <s v="O232020200883990_Otros servicios profesionales, técnicos y empresariales n.c.p."/>
    <s v="CCE-16 Contratación Directa"/>
    <s v="ENERO"/>
    <s v="ENERO"/>
    <n v="12"/>
    <n v="4326000"/>
    <n v="5191200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la animación y post producción audiovisual de los productos requeridos por la Oficina Asesora de Comunicaciones."/>
    <s v="O232020200883990_Otros servicios profesionales, técnicos y empresariales n.c.p."/>
    <s v="CCE-16 Contratación Directa"/>
    <s v="ENERO"/>
    <s v="ENERO"/>
    <n v="12"/>
    <n v="4120000"/>
    <n v="4944000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diseñar y programar, los sitios web del Instituto Distrital de la Participación y Acción Comunal a cargo de la Oficina Asesora de Comunicaciones."/>
    <s v="O232020200883990_Otros servicios profesionales, técnicos y empresariales n.c.p."/>
    <s v="CCE-16 Contratación Directa"/>
    <s v="ENERO"/>
    <s v="ENERO"/>
    <n v="6"/>
    <n v="4120000"/>
    <n v="2472000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Servicio de apoyo para diseñar estrategias digitales integrales y manejar las redes sociales del IDPAC, con el fin de divulgar y socializar la información institucional."/>
    <s v="O232020200883990_Otros servicios profesionales, técnicos y empresariales n.c.p."/>
    <s v="CCE-16 Contratación Directa"/>
    <s v="ENERO"/>
    <s v="ENERO"/>
    <n v="12"/>
    <n v="3347500"/>
    <n v="4017000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apoyar la publicación de contenidos de las redes sociales del IDPAC y las demás actividades que requiera la Oficina Asesora de Comunicaciones."/>
    <s v="O232020200883990_Otros servicios profesionales, técnicos y empresariales n.c.p."/>
    <s v="CCE-16 Contratación Directa"/>
    <s v="ENERO"/>
    <s v="ENERO"/>
    <n v="6"/>
    <n v="3708000"/>
    <n v="2224800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apoyar la publicación de contenidos de las redes sociales del IDPAC y las demás actividades que requiera la Oficina Asesora de Comunicaciones."/>
    <s v="O232020200883990_Otros servicios profesionales, técnicos y empresariales n.c.p."/>
    <s v="CCE-16 Contratación Directa"/>
    <s v="JULIO "/>
    <s v="Julio "/>
    <n v="6"/>
    <n v="3708000"/>
    <n v="2224800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tofesional para realizar guión técnico, edición,  manejo de cámara, dron, planimetría y producción de piezas audiovisuales que requiera la Oficina Asesora de Comunicaciones del IDPAC."/>
    <s v="O232020200883990_Otros servicios profesionales, técnicos y empresariales n.c.p."/>
    <s v="CCE-16 Contratación Directa"/>
    <s v="ENERO"/>
    <s v="ENERO"/>
    <n v="6"/>
    <n v="3800000"/>
    <n v="2280000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realizar guión técnico, edición,  manejo de cámara, dron, planimetría y producción de piezas audiovisuales que requiera la Oficina Asesora de Comunicaciones del IDPAC."/>
    <s v="O232020200883990_Otros servicios profesionales, técnicos y empresariales n.c.p."/>
    <s v="CCE-16 Contratación Directa"/>
    <s v="JULIO"/>
    <s v="JULIO"/>
    <n v="6"/>
    <n v="4277000"/>
    <n v="2566200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ersonal asistencial para realizar apoyo a la gestión."/>
    <s v="O232020200883990_Otros servicios profesionales, técnicos y empresariales n.c.p."/>
    <s v="CCE-16 Contratación Directa"/>
    <s v="ENERO"/>
    <s v="ENERO"/>
    <n v="12"/>
    <n v="3421000"/>
    <n v="4105200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el registro fotográfico de las actividades internas y externas del IDPAC que le sean indicados por la Oficina Asesora de Comunicaciones. "/>
    <s v="O232020200883990_Otros servicios profesionales, técnicos y empresariales n.c.p."/>
    <s v="CCE-16 Contratación Directa"/>
    <s v="ENERO"/>
    <s v="ENERO"/>
    <n v="11"/>
    <n v="3708000"/>
    <n v="4078800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Servicio de apoyo para organizar el archivo audiovisual de la Oficina Asesora de Comunicaciones. "/>
    <s v="O232020200883990_Otros servicios profesionales, técnicos y empresariales n.c.p."/>
    <s v="CCE-16 Contratación Directa"/>
    <s v="ENERO"/>
    <s v="ENERO"/>
    <n v="12"/>
    <n v="2241280"/>
    <n v="2689536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coordinar  la estrategia  de comunicación interna y apoyar las distintas actividades que promuevan la participación  del IDPAC. "/>
    <s v="O232020200883990_Otros servicios profesionales, técnicos y empresariales n.c.p."/>
    <s v="CCE-16 Contratación Directa"/>
    <s v="ENERO"/>
    <s v="ENERO"/>
    <n v="12"/>
    <n v="4017000"/>
    <n v="4820400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apoyar la coordinación y el seguimiento estratégico de las comunicaciones, asi como la  realización y producción de material periodístico, audiovisual y escrito para la divulgación de programas y proyectos del IDPAC."/>
    <s v="O232020200883990_Otros servicios profesionales, técnicos y empresariales n.c.p."/>
    <s v="CCE-16 Contratación Directa"/>
    <s v="ENERO"/>
    <s v="ENERO"/>
    <n v="12"/>
    <n v="4490000"/>
    <n v="5388000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planear las estrategias de comunicación del IDPAC."/>
    <s v="O232020200883990_Otros servicios profesionales, técnicos y empresariales n.c.p."/>
    <s v="CCE-16 Contratación Directa"/>
    <s v="ENERO"/>
    <s v="ENERO"/>
    <n v="12"/>
    <n v="4120000"/>
    <n v="4944000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apoyar los procesos precontractuales, contractuales y poscontractuales  adelantados por el Insituto Distrital de la Participación y Acción Comunal asociados a la Oficina Asesora de Comunicaciones. "/>
    <s v="O232020200883990_Otros servicios profesionales, técnicos y empresariales n.c.p."/>
    <s v="CCE-16 Contratación Directa"/>
    <s v="ENERO"/>
    <s v="ENERO"/>
    <n v="12"/>
    <n v="4120000"/>
    <n v="4944000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la gestion documental, análisis estadístico y monitoreo de medios  de la Oficina Asesora de Comunicaciones. "/>
    <s v="O232020200883990_Otros servicios profesionales, técnicos y empresariales n.c.p."/>
    <s v="CCE-16 Contratación Directa"/>
    <s v="ENERO"/>
    <s v="ENERO"/>
    <n v="12"/>
    <n v="3605000"/>
    <n v="4326000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realizar actividades administrativas, elaboración y seguimiento de los planes e informes institucionales, y apoyar las actividades que se requiera en la Oficina Asesora de Comunicaciones. "/>
    <s v="O232020200883990_Otros servicios profesionales, técnicos y empresariales n.c.p."/>
    <s v="CCE-16 Contratación Directa"/>
    <s v="ENERO"/>
    <s v="ENERO"/>
    <n v="12"/>
    <n v="3708000"/>
    <n v="4449600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  "/>
    <s v="O232020200883990_Otros servicios profesionales, técnicos y empresariales n.c.p."/>
    <s v="CCE-16 Contratación Directa"/>
    <s v="ENERO"/>
    <s v="ENERO"/>
    <n v="6"/>
    <n v="5000000"/>
    <n v="3000000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Apoyo presupuestal a contratacón interprete de señas"/>
    <s v="O232020200883990_Otros servicios profesionales, técnicos y empresariales n.c.p."/>
    <s v="CCE-16 Contratación Directa"/>
    <s v="ENERO"/>
    <s v="ENERO"/>
    <n v="12"/>
    <s v="N/A"/>
    <n v="200000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29"/>
    <s v="Servicios logísticos y operativos para la organización y ejecución de las actividades y eventos institucionales realizados por el IDPAC."/>
    <s v="O232020200991119_Otros servicios de la administración pública n.c.p."/>
    <s v="CCE-06 Selección abreviada menor cuantía"/>
    <s v="ENERO"/>
    <s v="ENERO"/>
    <n v="12"/>
    <s v="N/A"/>
    <n v="4918450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30"/>
    <s v="Servicios de streaming con señal abierta para actividades asociadas a la convocatoria y realización de la Rendición de Cuentas del Instituto Distrital de la Participación y Acción Comunal - IDPAC. "/>
    <s v="O232020200883990_Otros servicios profesionales, técnicos y empresariales n.c.p."/>
    <s v="CCE-06 Selección abreviada menor cuantía"/>
    <s v="JULIO"/>
    <s v="Octubre"/>
    <n v="3"/>
    <s v="N/A"/>
    <n v="1500000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31"/>
    <s v="Servicio de Agencia de Medios y pauta digital como apoyo para las campañas y demás actividades de la Oficina Asesora de Comunicaciones del Instituto Distrital de la Participación y Acción Comunal - IDPAC. "/>
    <s v="O232020200883990_Otros servicios profesionales, técnicos y empresariales n.c.p."/>
    <s v="CCE-06 Selección abreviada menor cuantía"/>
    <s v="junio"/>
    <s v="Julio "/>
    <n v="6"/>
    <s v="N/A"/>
    <n v="8168327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1112101"/>
    <s v="Servicios para adelantar la difusión en internet de la emisora DC Radio con capacidad simultáneos de 15.000 oyentes para el Instituto Distrital de la Participación y Acción Comunal - IDPAC. "/>
    <s v="O232020200883990_Otros servicios profesionales, técnicos y empresariales n.c.p."/>
    <s v="CCE-10 Mínima cuantía"/>
    <s v="Septiembre"/>
    <s v="Octubre"/>
    <n v="12"/>
    <s v="N/A"/>
    <n v="4000000"/>
    <s v="Oficina Asesora de Comunicacion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de apoyo a la gestiónde manera temporal conautonomía técnica y administrativa, para realizar la promoción de procesos de movilización social y logística que se requieran en desarrollo del modelo de Participación Obras con saldo Pedagógico para el Cuidado y la Participación Ciudadana."/>
    <s v="O232020200991119_Otros servicios de la administración pública n.c.p."/>
    <s v="CCE-16 Contratación Directa"/>
    <s v="Enero "/>
    <s v="Enero "/>
    <n v="6"/>
    <n v="3300000"/>
    <n v="198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de apoyo a la gestiónde manera temporal conautonomía técnica y administrativa, para realizar la promoción de procesos de movilización social y logística que se requieran en desarrollo del modelo de Participación Obras con saldo Pedagógico para el Cuidado y la Participación Ciudadana."/>
    <s v="O232020200991119_Otros servicios de la administración pública n.c.p."/>
    <s v="CCE-16 Contratación Directa"/>
    <s v="JULIO"/>
    <s v="JULIO"/>
    <n v="5"/>
    <n v="3300000"/>
    <n v="165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      Cotra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en  la  Gerencia  de Proyectos del IDPAC."/>
    <s v="O232020200991119_Otros servicios de la administración pública n.c.p."/>
    <s v="CCE-16 Contratación Directa"/>
    <s v="Enero "/>
    <s v="Enero "/>
    <n v="11"/>
    <n v="4120000"/>
    <n v="4532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de apoyo a la gestión de manera temporal con autonomía técnica y administrativa, para realizar la, actualización, sistematizacióny organización de los archivos resultantes de los procesos contractuales como parte de la metodología &quot;Obras Con Saldo Pedagógico Para el Cuidado y la Participación Ciudadana."/>
    <s v="O232020200991119_Otros servicios de la administración pública n.c.p."/>
    <s v="CCE-16 Contratación Directa"/>
    <s v="Enero "/>
    <s v="Enero "/>
    <n v="6"/>
    <n v="3300000"/>
    <n v="198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de apoyo a la gestión de manera temporal con autonomía técnica y administrativa, para realizar la, actualización, sistematizacióny organización de los archivos resultantes de los procesos contractuales como parte de la metodología &quot;Obras Con Saldo Pedagógico Para el Cuidado y la Participación Ciudadana."/>
    <s v="O232020200991119_Otros servicios de la administración pública n.c.p."/>
    <s v="CCE-16 Contratación Directa"/>
    <s v="JULIO"/>
    <s v="JULIO"/>
    <n v="5"/>
    <n v="3300000"/>
    <n v="165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profesionales de  manera  temporal, con  autonomía  técnica  y  administrativa  para  coordinar acompañar y apoyar el componente técnico, y el despliegue en territorio como parte de la metodología &quot;Obras Con Saldo Pedagógico Para el Cuidado yla Participación Ciudadana&quot; en la Gerencia de Proyectos del IDPAC."/>
    <s v="O232020200991119_Otros servicios de la administración pública n.c.p."/>
    <s v="CCE-16 Contratación Directa"/>
    <s v="Enero "/>
    <s v="Enero "/>
    <n v="11"/>
    <n v="6180000"/>
    <n v="6798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Contratar  los servicios profesionales de manera temporal, con autonomía técnica y administrativa para realizar el desarrollo, ejecución y despliegue de acciones desde el componente ambiental, en las diferentes_x000a_actividades realizadas como parte de la metodología Obras Con Saldo pedagógico Para el Cuidado y la Participación Ciudadana."/>
    <s v="O232020200991119_Otros servicios de la administración pública n.c.p."/>
    <s v="CCE-16 Contratación Directa"/>
    <s v="Enero "/>
    <s v="Enero "/>
    <n v="6"/>
    <n v="3708000"/>
    <n v="22248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
    <s v="O232020200991119_Otros servicios de la administración pública n.c.p."/>
    <s v="CCE-16 Contratación Directa"/>
    <s v="JULIO"/>
    <s v="JULIO"/>
    <n v="5"/>
    <n v="3708000"/>
    <n v="1854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
    <s v="O232020200991119_Otros servicios de la administración pública n.c.p."/>
    <s v="CCE-16 Contratación Directa"/>
    <s v="Enero "/>
    <s v="Enero "/>
    <n v="6"/>
    <n v="4120000"/>
    <n v="2472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
    <s v="O232020200991119_Otros servicios de la administración pública n.c.p."/>
    <s v="CCE-16 Contratación Directa"/>
    <s v="JULIO"/>
    <s v="JULIO"/>
    <n v="5"/>
    <n v="4120000"/>
    <n v="206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
    <s v="O232020200883990_Otros servicios profesionales, técnicos y empresariales n.c.p."/>
    <s v="CCE-16 Contratación Directa"/>
    <s v="Enero "/>
    <s v="Enero "/>
    <n v="11"/>
    <n v="4120000"/>
    <n v="4532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profesionales de  manera  temporal con  autonomía  técnica  y  administrativa  pararealizar  y desarrollar acciones sociales a través de talleres lúdicos, didácticos y culturales que promuevan la participación ciudadana en desarrollo de la metodología &quot;Obras Con Saldo Pedagógico Para el Cuidado y la Participación Ciudadana&quot; de la Gerencia de Proyectos del IDPAC.”"/>
    <s v="O232020200991119_Otros servicios de la administración pública n.c.p."/>
    <s v="CCE-16 Contratación Directa"/>
    <s v="Enero "/>
    <s v="Enero "/>
    <n v="6"/>
    <n v="3708000"/>
    <n v="22248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profesionales de  manera  temporal con  autonomía  técnica  y  administrativa  pararealizar  y desarrollar acciones sociales a través de talleres lúdicos, didácticos y culturales que promuevan la participación ciudadana en desarrollo de la metodología &quot;Obras Con Saldo Pedagógico Para el Cuidado y la Participación Ciudadana&quot; de la Gerencia de Proyectos del IDPAC.”"/>
    <s v="O232020200991119_Otros servicios de la administración pública n.c.p."/>
    <s v="CCE-16 Contratación Directa"/>
    <s v="JULIO"/>
    <s v="JULIO"/>
    <n v="5"/>
    <n v="3708000"/>
    <n v="1854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ofesional para prestar los servicios profesionales de manera temporal, con autonomía técnica y administrativa, para la realizar de acciones  pedagógicas,  de  articulación   y    acompañamiento    a    las  comunidades  y  organizaciones  sociales  en  territorio, como parte de la metodología &quot;Obras Con Saldo Pedagógico Para el Cuidado y la Participación Ciudadana."/>
    <s v="O232020200991119_Otros servicios de la administración pública n.c.p."/>
    <s v="CCE-16 Contratación Directa"/>
    <s v="Enero "/>
    <s v="Enero "/>
    <n v="6"/>
    <n v="4120000"/>
    <n v="2472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ofesional para prestar los servicios profesionales de manera temporal, con autonomía técnica y administrativa, para la realizar de acciones  pedagógicas,  de  articulación   y    acompañamiento    a    las  comunidades  y  organizaciones  sociales  en  territorio, como parte de la metodología &quot;Obras Con Saldo Pedagógico Para el Cuidado y la Participación Ciudadana."/>
    <s v="O232020200991119_Otros servicios de la administración pública n.c.p."/>
    <s v="CCE-16 Contratación Directa"/>
    <s v="JULIO"/>
    <s v="JULIO"/>
    <n v="5"/>
    <n v="4120000"/>
    <n v="206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
    <s v="O232020200884420_Servicios de agencias de noticias para medios audiovisuales"/>
    <s v="CCE-16 Contratación Directa"/>
    <s v="Enero "/>
    <s v="Enero "/>
    <n v="6"/>
    <n v="4120000"/>
    <n v="2472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
    <s v="O232020200884420_Servicios de agencias de noticias para medios audiovisuales"/>
    <s v="CCE-16 Contratación Directa"/>
    <s v="JULIO"/>
    <s v="JULIO"/>
    <n v="5"/>
    <n v="4120000"/>
    <n v="206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Contratar los servicios  profesionales de manera temporal, con  autonomía  técnica  y  administrativa para la realización de  promoción de procesos de activación social para el desarrollo de actividades lúdicas y  deportivas  en  territorio  como parte  de  la  metodología  ObrasCon  Saldo pedagógico Para El Cuidado y la Participación Ciudadana."/>
    <s v="O232020200991119_Otros servicios de la administración pública n.c.p."/>
    <s v="CCE-16 Contratación Directa"/>
    <s v="Enero "/>
    <s v="Enero "/>
    <n v="6"/>
    <n v="3708000"/>
    <n v="22248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Contratar  los servicios  profesionales de manera temporal, con  autonomía  técnica  y  administrativa para la realización de  promoción de procesos de activación social para el desarrollo de actividades lúdicas y  deportivas  en  territorio  como parte  de  la  metodología  ObrasCon  Saldo pedagógico Para El Cuidado y la Participación Ciudadana."/>
    <s v="O232020200991119_Otros servicios de la administración pública n.c.p."/>
    <s v="CCE-16 Contratación Directa"/>
    <s v="JULIO"/>
    <s v="JULIO"/>
    <n v="5"/>
    <n v="3708000"/>
    <n v="1854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
    <s v="O232020200991119_Otros servicios de la administración pública n.c.p."/>
    <s v="CCE-16 Contratación Directa"/>
    <s v="Enero "/>
    <s v="Enero "/>
    <n v="6"/>
    <n v="4120000"/>
    <n v="2472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
    <s v="O232020200991119_Otros servicios de la administración pública n.c.p."/>
    <s v="CCE-16 Contratación Directa"/>
    <s v="JULIO"/>
    <s v="JULIO"/>
    <n v="5"/>
    <n v="4120000"/>
    <n v="206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de apoyo a la gestiónde manera temporalcon autonomía técnica y administrativa, pararealizarel  despliegue  de  acciones  sociales  en  territorio,  así  como  el  apoyo  logístico  requerido  en  desarrollo  de  la  metodología &quot;Obras Con Saldo pedagógico Para el Cuidado y la ParticipaciónCiudadana”"/>
    <s v="O232020200991119_Otros servicios de la administración pública n.c.p."/>
    <s v="CCE-16 Contratación Directa"/>
    <s v="Enero "/>
    <s v="Enero "/>
    <n v="6"/>
    <n v="3300000"/>
    <n v="198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de apoyo a la gestiónde manera temporalcon autonomía técnica y administrativa, pararealizarel  despliegue  de  acciones  sociales  en  territorio,  así  como  el  apoyo  logístico  requerido  en  desarrollo  de  la  metodología &quot;Obras Con Saldo pedagógico Para el Cuidado y la ParticipaciónCiudadana”"/>
    <s v="O232020200991119_Otros servicios de la administración pública n.c.p."/>
    <s v="CCE-16 Contratación Directa"/>
    <s v="JULIO"/>
    <s v="JULIO"/>
    <n v="5"/>
    <n v="3300000"/>
    <n v="165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profesionales de manera temporal con autonomía técnica y administrativa, para realizar, orientar y generar la promoción y despliegue de acciones sociales pedagógicas, a cargo de la Gerencia de Proyectos en desarrollo de la metodología &quot;Obras Con Saldo pedagógico Para el Cuidado y la Participación Ciudadana."/>
    <s v="O232020200991119_Otros servicios de la administración pública n.c.p."/>
    <s v="CCE-16 Contratación Directa"/>
    <s v="Enero "/>
    <s v="Enero "/>
    <n v="6"/>
    <n v="4120000"/>
    <n v="2472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profesionales de manera temporal con autonomía técnica y administrativa, para realizar, orientar y generar la promoción y despliegue de acciones sociales pedagógicas, a cargo de la Gerencia de Proyectos en desarrollo de la metodología &quot;Obras Con Saldo pedagógico Para el Cuidado y la Participación Ciudadana."/>
    <s v="O232020200991119_Otros servicios de la administración pública n.c.p."/>
    <s v="CCE-16 Contratación Directa"/>
    <s v="JULIO"/>
    <s v="JULIO"/>
    <n v="5"/>
    <n v="4120000"/>
    <n v="206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
    <s v="O232020200991119_Otros servicios de la administración pública n.c.p."/>
    <s v="CCE-16 Contratación Directa"/>
    <s v="Enero "/>
    <s v="Enero "/>
    <n v="6"/>
    <n v="3500000"/>
    <n v="21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
    <s v="O232020200991119_Otros servicios de la administración pública n.c.p."/>
    <s v="CCE-16 Contratación Directa"/>
    <s v="JULIO"/>
    <s v="JULIO"/>
    <n v="5"/>
    <n v="3500000"/>
    <n v="175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de  apoyo  a  la  gestión de  manera  temporal con  autonomía  técnica  y  administrativa,  en  los procedimientos de gestión documental y de temas logísticos, necesarios para la realización y ejecución deactividades en territorio en desarrollo de la metodología “Obras Con Saldo Pedagógico Para el Cuidado y la Participación Ciudadana”"/>
    <s v="O232020200991119_Otros servicios de la administración pública n.c.p."/>
    <s v="CCE-16 Contratación Directa"/>
    <s v="Enero "/>
    <s v="Enero "/>
    <n v="6"/>
    <n v="3400000"/>
    <n v="204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de  apoyo  a  la  gestión de  manera  temporal con  autonomía  técnica  y  administrativa,  en  los procedimientos de gestión documental y de temas logísticos, necesarios para la realización y ejecución deactividades en territorio en desarrollo de la metodología “Obras Con Saldo Pedagógico Para el Cuidado y la Participación Ciudadana”"/>
    <s v="O232020200991119_Otros servicios de la administración pública n.c.p."/>
    <s v="CCE-16 Contratación Directa"/>
    <s v="JULIO"/>
    <s v="JULIO"/>
    <n v="5"/>
    <n v="3400000"/>
    <n v="17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de  apoyo  a  la  gestiónde  manera  temporal con  autonomía  técnica  y  administrativa,  en el desarrollo y promoción de procesos de movilización y activación ciudadana en territorio en desarrollo de la metodología “Obras Con Saldo Pedagógico Para el Cuidado y la Participación Ciudadana"/>
    <s v="O232020200991119_Otros servicios de la administración pública n.c.p."/>
    <s v="CCE-16 Contratación Directa"/>
    <s v="Enero "/>
    <s v="Enero "/>
    <n v="8"/>
    <n v="2140000"/>
    <n v="1712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
    <s v="O232020200991119_Otros servicios de la administración pública n.c.p."/>
    <s v="CCE-16 Contratación Directa"/>
    <s v="Enero "/>
    <s v="Enero "/>
    <n v="6"/>
    <n v="3300000"/>
    <n v="198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
    <s v="O232020200991119_Otros servicios de la administración pública n.c.p."/>
    <s v="CCE-16 Contratación Directa"/>
    <s v="JULIO"/>
    <s v="JULIO"/>
    <n v="5"/>
    <n v="3300000"/>
    <n v="165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
    <s v="O232020200991119_Otros servicios de la administración pública n.c.p."/>
    <s v="CCE-16 Contratación Directa"/>
    <s v="Enero "/>
    <s v="Enero "/>
    <n v="6"/>
    <n v="4120000"/>
    <n v="2472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
    <s v="O232020200991119_Otros servicios de la administración pública n.c.p."/>
    <s v="CCE-16 Contratación Directa"/>
    <s v="JULIO"/>
    <s v="JULIO"/>
    <n v="5"/>
    <n v="4120000"/>
    <n v="206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
    <s v="O232020200991119_Otros servicios de la administración pública n.c.p."/>
    <s v="CCE-16 Contratación Directa"/>
    <s v="Enero "/>
    <s v="Enero "/>
    <n v="6"/>
    <n v="4120000"/>
    <n v="2472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
    <s v="O232020200991119_Otros servicios de la administración pública n.c.p."/>
    <s v="CCE-16 Contratación Directa"/>
    <s v="JULIO"/>
    <s v="JULIO"/>
    <n v="5"/>
    <n v="4120000"/>
    <n v="206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a cargo de la Gerencia de Proyectos del IDPAC."/>
    <s v="O232020200991119_Otros servicios de la administración pública n.c.p."/>
    <s v="CCE-16 Contratación Directa"/>
    <s v="Enero "/>
    <s v="Enero "/>
    <n v="6"/>
    <n v="4120000"/>
    <n v="2472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de  apoyo  a  la  gestión de  manera  temporal con  autonomía  técnica  y  administrativa  para  el desarrollo  de  convocatorias,  actividades  de  sistematización  yrealizaracciones  de  movilización  social  como  parte  de  la metodología  &quot;Obras  Con  Saldo  pedagógico  Para  El  Cuidado  y  la  Participación  Ciudadana&quot;  a  cargo  de  la  Gerencia  de Proyectos del IDPAC."/>
    <s v="O232020200991119_Otros servicios de la administración pública n.c.p."/>
    <s v="CCE-16 Contratación Directa"/>
    <s v="Enero "/>
    <s v="Enero "/>
    <n v="6"/>
    <n v="2680000"/>
    <n v="1608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de  apoyo  a  la  gestión de  manera  temporal con  autonomía  técnica  y  administrativa  para  el desarrollo  de  convocatorias,  actividades  de  sistematización  yrealizaracciones  de  movilización  social  como  parte  de  la metodología  &quot;Obras  Con  Saldo  pedagógico  Para  El  Cuidado  y  la  Participación  Ciudadana&quot;  a  cargo  de  la  Gerencia  de Proyectos del IDPAC."/>
    <s v="O232020200991119_Otros servicios de la administración pública n.c.p."/>
    <s v="CCE-16 Contratación Directa"/>
    <s v="JULIO"/>
    <s v="JULIO"/>
    <n v="4"/>
    <n v="2680000"/>
    <n v="1072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de  apoyo  a  la  gestión de  manera  temporal con  autonomía  técnica  y  administrativa,  en  el componente  de  infraestructura  y  dotación  urbana  paradesarrollar el  despliegue  de  acciones  en  desarrollo  de  la metodología “Obras con Saldo Pedagógico para el Cuidado y la Participación Ciudadana"/>
    <s v="O232020200883990_Otros servicios profesionales, técnicos y empresariales n.c.p."/>
    <s v="CCE-16 Contratación Directa"/>
    <s v="Enero "/>
    <s v="Enero "/>
    <n v="6"/>
    <n v="3420000"/>
    <n v="2052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de  apoyo  a  la  gestión de  manera  temporal con  autonomía  técnica  y  administrativa,  en  el componente  de  infraestructura  y  dotación  urbana  paradesarrollar el  despliegue  de  acciones  en  desarrollo  de  la metodología “Obras con Saldo Pedagógico para el Cuidado y la Participación Ciudadana"/>
    <s v="O232020200883990_Otros servicios profesionales, técnicos y empresariales n.c.p."/>
    <s v="CCE-16 Contratación Directa"/>
    <s v="JULIO"/>
    <s v="JULIO"/>
    <n v="5"/>
    <n v="3420000"/>
    <n v="171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s v="O232020200883990_Otros servicios profesionales, técnicos y empresariales n.c.p."/>
    <s v="CCE-16 Contratación Directa"/>
    <s v="Enero "/>
    <s v="Enero "/>
    <n v="11"/>
    <n v="4330000"/>
    <n v="4763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de  apoyo  a  la  gestiónde  manera  temporal,  con  autonomía  técnica  y  administrativa,  para realizary adelantarlabores asistenciales, organización de agendas, sistematización y seguimiento a las peticiones, quejas y requerimientos allegados a la Gerencia de Proyectos."/>
    <s v="O232020200883990_Otros servicios profesionales, técnicos y empresariales n.c.p."/>
    <s v="CCE-16 Contratación Directa"/>
    <s v="Enero "/>
    <s v="Enero "/>
    <n v="6"/>
    <n v="2140000"/>
    <n v="1284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de  apoyo  a  la  gestiónde  manera  temporal,  con  autonomía  técnica  y  administrativa,  para realizary adelantarlabores asistenciales, organización de agendas, sistematización y seguimiento a las peticiones, quejas y requerimientos allegados a la Gerencia de Proyectos."/>
    <s v="O232020200883990_Otros servicios profesionales, técnicos y empresariales n.c.p."/>
    <s v="CCE-16 Contratación Directa"/>
    <s v="JULIO"/>
    <s v="JULIO"/>
    <n v="5"/>
    <n v="2140000"/>
    <n v="107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
    <s v="O232020200883990_Otros servicios profesionales, técnicos y empresariales n.c.p."/>
    <s v="CCE-16 Contratación Directa"/>
    <s v="Enero "/>
    <s v="Enero "/>
    <n v="11"/>
    <n v="4490000"/>
    <n v="4939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de  apoyo  a  la  gestión de  manera  temporal con  autonomía  técnica  y  administrativa  para  la realizar la gestión documental y de archivo, en desarrollo de la metodología &quot;Obras Con Saldo Pedagógico Para el Cuidado y la Participación Ciudadana&quot;"/>
    <s v="O232020200883990_Otros servicios profesionales, técnicos y empresariales n.c.p."/>
    <s v="CCE-16 Contratación Directa"/>
    <s v="Enero "/>
    <s v="Enero "/>
    <n v="6"/>
    <n v="2140000"/>
    <n v="1284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de  apoyo  a  la  gestión de  manera  temporal con  autonomía  técnica  y  administrativa  para  la realizar la gestión documental y de archivo, en desarrollo de la metodología &quot;Obras Con Saldo Pedagógico Para el Cuidado y la Participación Ciudadana&quot;"/>
    <s v="O232020200883990_Otros servicios profesionales, técnicos y empresariales n.c.p."/>
    <s v="CCE-16 Contratación Directa"/>
    <s v="JULIO"/>
    <s v="JULIO"/>
    <n v="5"/>
    <n v="2140000"/>
    <n v="107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
    <s v="O232020200883990_Otros servicios profesionales, técnicos y empresariales n.c.p."/>
    <s v="CCE-16 Contratación Directa"/>
    <s v="Enero "/>
    <s v="Enero "/>
    <n v="6"/>
    <n v="5150000"/>
    <n v="309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
    <s v="O232020200883990_Otros servicios profesionales, técnicos y empresariales n.c.p."/>
    <s v="CCE-16 Contratación Directa"/>
    <s v="JULIO"/>
    <s v="JULIO"/>
    <n v="5"/>
    <n v="5150000"/>
    <n v="2575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_x000a_con Saldo Pedagógico para el Cuidado y Participación Ciudadana."/>
    <s v="O232020200883990_Otros servicios profesionales, técnicos y empresariales n.c.p."/>
    <s v="CCE-16 Contratación Directa"/>
    <s v="Enero "/>
    <s v="Enero "/>
    <n v="11"/>
    <n v="5150000"/>
    <n v="5665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93131608;93131610"/>
    <s v="Suministro de alimentos a monto agotable requeridos para las actividades institucionales que se desarrollen en el marco de los proyectos de inversión del IDPAC."/>
    <s v="O232020200664114_Servicios de transporte terrestre especial local de pasajeros"/>
    <s v="CCE-10 Mínima cuantía"/>
    <s v="Enero "/>
    <s v="Febrero "/>
    <n v="11"/>
    <s v="N/A"/>
    <n v="5426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78111800"/>
    <s v="Servicio especial de transporte terrestre en la ciudad de Bogotá y sus áreas rurales con el fin de dar complimiento a la promoción y fortalecimiento de los procesos participativos de las organizaciones sociales, comunales y comunitarias."/>
    <s v="O232020200664114_Servicios de transporte terrestre especial local de pasajeros"/>
    <s v="CCE-07 Selección Abreviada - Subasta Inversa"/>
    <s v="Enero "/>
    <s v="Febrero "/>
    <n v="11"/>
    <s v="N/A"/>
    <n v="40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Interventoría técnica, legal, contable, social y ambiental para las Obras con Saldo Pedagógico Bogotá el Mejor Hogar (OSP) que se deriven de los convenios solidarios a cargo de la Gerencia de Proyectos."/>
    <s v="O232020200883990_Otros servicios profesionales, técnicos y empresariales n.c.p."/>
    <s v="CCE-06 Selección abreviada menor cuantía"/>
    <s v="Mayo "/>
    <s v="junio "/>
    <n v="7"/>
    <s v="N/A"/>
    <n v="80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Obras con Saldo Pedagogico "/>
    <s v="O232020200991119_Otros servicios de la administración pública n.c.p."/>
    <s v="CCE-16 Contratación Directa"/>
    <s v="febrero "/>
    <s v="Abril"/>
    <n v="3"/>
    <s v="N/A"/>
    <n v="300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Aunar esfuerzos para adelantar la convocatoria para la vigencia 2021 ; para celebrar convenio solidario con la junta de acción comunal con el fin de ejecutar  la Obra con Saldo Pedagógico: Bogotá, el mejor hogar."/>
    <s v="O232020200991119_Otros servicios de la administración pública n.c.p."/>
    <s v="CCE-16 Contratación Directa"/>
    <s v="Mayo "/>
    <s v="junio "/>
    <n v="7"/>
    <s v="N/A"/>
    <n v="15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Aunar esfuerzos para adelantar la convocatoria para la vigencia 2021 ; para celebrar convenio solidario con la junta de acción comunal con el fin de ejecutar  la Obra con Saldo Pedagógico: Bogotá, el mejor hogar."/>
    <s v="O232020200991119_Otros servicios de la administración pública n.c.p."/>
    <s v="CCE-16 Contratación Directa"/>
    <s v="Mayo "/>
    <s v="junio "/>
    <n v="7"/>
    <s v="N/A"/>
    <n v="15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Aunar esfuerzos para adelantar la convocatoria para la vigencia 2021 ; para celebrar convenio solidario con la junta de acción comunal con el fin de ejecutar  la Obra con Saldo Pedagógico: Bogotá, el mejor hogar."/>
    <s v="O232020200991119_Otros servicios de la administración pública n.c.p."/>
    <s v="CCE-16 Contratación Directa"/>
    <s v="Mayo "/>
    <s v="junio "/>
    <n v="7"/>
    <s v="N/A"/>
    <n v="15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Aunar esfuerzos para adelantar la convocatoria para la vigencia 2021 ; para celebrar convenio solidario con la junta de acción comunal con el fin de ejecutar  la Obra con Saldo Pedagógico: Bogotá, el mejor hogar."/>
    <s v="O232020200991119_Otros servicios de la administración pública n.c.p."/>
    <s v="CCE-16 Contratación Directa"/>
    <s v="Mayo "/>
    <s v="junio "/>
    <n v="7"/>
    <s v="N/A"/>
    <n v="15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Aunar esfuerzos para adelantar la convocatoria para la vigencia 2021 ; para celebrar convenio solidario con la junta de acción comunal con el fin de ejecutar  la Obra con Saldo Pedagógico: Bogotá, el mejor hogar."/>
    <s v="O232020200991119_Otros servicios de la administración pública n.c.p."/>
    <s v="CCE-16 Contratación Directa"/>
    <s v="Mayo "/>
    <s v="junio "/>
    <n v="7"/>
    <s v="N/A"/>
    <n v="15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Aunar esfuerzos para adelantar la convocatoria para la vigencia 2021 ; para celebrar convenio solidario con la junta de acción comunal con el fin de ejecutar  la Obra con Saldo Pedagógico: Bogotá, el mejor hogar."/>
    <s v="O232020200991119_Otros servicios de la administración pública n.c.p."/>
    <s v="CCE-16 Contratación Directa"/>
    <s v="Mayo "/>
    <s v="junio "/>
    <n v="7"/>
    <s v="N/A"/>
    <n v="15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Aunar esfuerzos para adelantar la convocatoria para la vigencia 2021 ; para celebrar convenio solidario con la junta de acción comunal con el fin de ejecutar  la Obra con Saldo Pedagógico: Bogotá, el mejor hogar."/>
    <s v="O232020200991119_Otros servicios de la administración pública n.c.p."/>
    <s v="CCE-16 Contratación Directa"/>
    <s v="Mayo "/>
    <s v="junio "/>
    <n v="7"/>
    <s v="N/A"/>
    <n v="15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Aunar esfuerzos para adelantar la convocatoria para la vigencia 2021 ; para celebrar convenio solidario con la junta de acción comunal con el fin de ejecutar  la Obra con Saldo Pedagógico: Bogotá, el mejor hogar."/>
    <s v="O232020200991119_Otros servicios de la administración pública n.c.p."/>
    <s v="CCE-16 Contratación Directa"/>
    <s v="Mayo "/>
    <s v="junio "/>
    <n v="7"/>
    <s v="N/A"/>
    <n v="15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Aunar esfuerzos para adelantar la convocatoria para la vigencia 2021 ; para celebrar convenio solidario con la junta de acción comunal con el fin de ejecutar  la Obra con Saldo Pedagógico: Bogotá, el mejor hogar."/>
    <s v="O232020200991119_Otros servicios de la administración pública n.c.p."/>
    <s v="CCE-16 Contratación Directa"/>
    <s v="Mayo "/>
    <s v="junio "/>
    <n v="7"/>
    <s v="N/A"/>
    <n v="15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Aunar esfuerzos para adelantar la convocatoria para la vigencia 2021 ; para celebrar convenio solidario con la junta de acción comunal con el fin de ejecutar  la Obra con Saldo Pedagógico: Bogotá, el mejor hogar."/>
    <s v="O232020200991119_Otros servicios de la administración pública n.c.p."/>
    <s v="CCE-16 Contratación Directa"/>
    <s v="Mayo "/>
    <s v="junio "/>
    <n v="7"/>
    <s v="N/A"/>
    <n v="15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Aunar esfuerzos para adelantar la convocatoria para la vigencia 2021 ; para celebrar convenio solidario con la junta de acción comunal con el fin de ejecutar  la Obra con Saldo Pedagógico: Bogotá, el mejor hogar."/>
    <s v="O232020200991119_Otros servicios de la administración pública n.c.p."/>
    <s v="CCE-16 Contratación Directa"/>
    <s v="Mayo "/>
    <s v="junio "/>
    <n v="7"/>
    <s v="N/A"/>
    <n v="15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Aunar esfuerzos para adelantar la convocatoria para la vigencia 2021 ; para celebrar convenio solidario con la junta de acción comunal con el fin de ejecutar  la Obra con Saldo Pedagógico: Bogotá, el mejor hogar."/>
    <s v="O232020200991119_Otros servicios de la administración pública n.c.p."/>
    <s v="CCE-16 Contratación Directa"/>
    <s v="Mayo "/>
    <s v="junio "/>
    <n v="7"/>
    <s v="N/A"/>
    <n v="15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Aunar esfuerzos para adelantar la convocatoria para la vigencia 2021 ; para celebrar convenio solidario con la junta de acción comunal con el fin de ejecutar  la Obra con Saldo Pedagógico: Bogotá, el mejor hogar."/>
    <s v="O232020200991119_Otros servicios de la administración pública n.c.p."/>
    <s v="CCE-16 Contratación Directa"/>
    <s v="Mayo "/>
    <s v="junio "/>
    <n v="7"/>
    <s v="N/A"/>
    <n v="15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Aunar esfuerzos para adelantar la convocatoria para la vigencia 2021 ; para celebrar convenio solidario con la junta de acción comunal con el fin de ejecutar  la Obra con Saldo Pedagógico: Bogotá, el mejor hogar."/>
    <s v="O232020200991119_Otros servicios de la administración pública n.c.p."/>
    <s v="CCE-16 Contratación Directa"/>
    <s v="Mayo "/>
    <s v="junio "/>
    <n v="7"/>
    <s v="N/A"/>
    <n v="15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Aunar esfuerzos para adelantar la convocatoria para la vigencia 2021 ; para celebrar convenio solidario con la junta de acción comunal con el fin de ejecutar  la Obra con Saldo Pedagógico: Bogotá, el mejor hogar."/>
    <s v="O232020200991119_Otros servicios de la administración pública n.c.p."/>
    <s v="CCE-16 Contratación Directa"/>
    <s v="Mayo "/>
    <s v="junio "/>
    <n v="7"/>
    <s v="N/A"/>
    <n v="15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Aunar esfuerzos para adelantar la convocatoria para la vigencia 2021 ; para celebrar convenio solidario con la junta de acción comunal con el fin de ejecutar  la Obra con Saldo Pedagógico: Bogotá, el mejor hogar."/>
    <s v="O232020200991119_Otros servicios de la administración pública n.c.p."/>
    <s v="CCE-16 Contratación Directa"/>
    <s v="Mayo "/>
    <s v="junio "/>
    <n v="7"/>
    <s v="N/A"/>
    <n v="15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Aunar esfuerzos para adelantar la convocatoria para la vigencia 2021 ; para celebrar convenio solidario con la junta de acción comunal con el fin de ejecutar  la Obra con Saldo Pedagógico: Bogotá, el mejor hogar."/>
    <s v="O232020200991119_Otros servicios de la administración pública n.c.p."/>
    <s v="CCE-16 Contratación Directa"/>
    <s v="Mayo "/>
    <s v="junio "/>
    <n v="7"/>
    <s v="N/A"/>
    <n v="15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Aunar esfuerzos para adelantar la convocatoria para la vigencia 2021 ; para celebrar convenio solidario con la junta de acción comunal con el fin de ejecutar  la Obra con Saldo Pedagógico: Bogotá, el mejor hogar."/>
    <s v="O232020200991119_Otros servicios de la administración pública n.c.p."/>
    <s v="CCE-16 Contratación Directa"/>
    <s v="Mayo "/>
    <s v="junio "/>
    <n v="7"/>
    <s v="N/A"/>
    <n v="15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Aunar esfuerzos para adelantar la convocatoria para la vigencia 2021 ; para celebrar convenio solidario con la junta de acción comunal con el fin de ejecutar  la Obra con Saldo Pedagógico: Bogotá, el mejor hogar."/>
    <s v="O232020200991119_Otros servicios de la administración pública n.c.p."/>
    <s v="CCE-16 Contratación Directa"/>
    <s v="Mayo "/>
    <s v="junio "/>
    <n v="7"/>
    <s v="N/A"/>
    <n v="15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Aunar esfuerzos para adelantar la convocatoria para la vigencia 2021 ; para celebrar convenio solidario con la junta de acción comunal con el fin de ejecutar  la Obra con Saldo Pedagógico: Bogotá, el mejor hogar."/>
    <s v="O232020200991119_Otros servicios de la administración pública n.c.p."/>
    <s v="CCE-16 Contratación Directa"/>
    <s v="Mayo "/>
    <s v="junio "/>
    <n v="7"/>
    <s v="N/A"/>
    <n v="15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Aunar esfuerzos para adelantar la convocatoria para la vigencia 2021 ; para celebrar convenio solidario con la junta de acción comunal con el fin de ejecutar  la Obra con Saldo Pedagógico: Bogotá, el mejor hogar."/>
    <s v="O232020200991119_Otros servicios de la administración pública n.c.p."/>
    <s v="CCE-16 Contratación Directa"/>
    <s v="Mayo "/>
    <s v="junio "/>
    <n v="7"/>
    <s v="N/A"/>
    <n v="15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Aunar esfuerzos para adelantar la convocatoria para la vigencia 2021 ; para celebrar convenio solidario con la junta de acción comunal con el fin de ejecutar  la Obra con Saldo Pedagógico: Bogotá, el mejor hogar."/>
    <s v="O232020200991119_Otros servicios de la administración pública n.c.p."/>
    <s v="CCE-16 Contratación Directa"/>
    <s v="Mayo "/>
    <s v="junio "/>
    <n v="7"/>
    <s v="N/A"/>
    <n v="15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Aunar esfuerzos para adelantar la convocatoria para la vigencia 2021 ; para celebrar convenio solidario con la junta de acción comunal con el fin de ejecutar  la Obra con Saldo Pedagógico: Bogotá, el mejor hogar."/>
    <s v="O232020200991119_Otros servicios de la administración pública n.c.p."/>
    <s v="CCE-16 Contratación Directa"/>
    <s v="Mayo "/>
    <s v="junio "/>
    <n v="7"/>
    <s v="N/A"/>
    <n v="15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Aunar esfuerzos para adelantar la convocatoria para la vigencia 2021 ; para celebrar convenio solidario con la junta de acción comunal con el fin de ejecutar  la Obra con Saldo Pedagógico: Bogotá, el mejor hogar."/>
    <s v="O232020200991119_Otros servicios de la administración pública n.c.p."/>
    <s v="CCE-16 Contratación Directa"/>
    <s v="Mayo "/>
    <s v="junio "/>
    <n v="7"/>
    <s v="N/A"/>
    <n v="15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Aunar esfuerzos para adelantar la convocatoria para la vigencia 2021 ; para celebrar convenio solidario con la junta de acción comunal con el fin de ejecutar  la Obra con Saldo Pedagógico: Bogotá, el mejor hogar."/>
    <s v="O232020200991119_Otros servicios de la administración pública n.c.p."/>
    <s v="CCE-16 Contratación Directa"/>
    <s v="Mayo "/>
    <s v="junio "/>
    <n v="7"/>
    <s v="N/A"/>
    <n v="15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Aunar esfuerzos para adelantar la convocatoria para la vigencia 2021 ; para celebrar convenio solidario con la junta de acción comunal con el fin de ejecutar  la Obra con Saldo Pedagógico: Bogotá, el mejor hogar."/>
    <s v="O232020200991119_Otros servicios de la administración pública n.c.p."/>
    <s v="CCE-16 Contratación Directa"/>
    <s v="Mayo "/>
    <s v="junio "/>
    <n v="7"/>
    <s v="N/A"/>
    <n v="15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Aunar esfuerzos para adelantar la convocatoria para la vigencia 2021 ; para celebrar convenio solidario con la junta de acción comunal con el fin de ejecutar  la Obra con Saldo Pedagógico: Bogotá, el mejor hogar."/>
    <s v="O232020200991119_Otros servicios de la administración pública n.c.p."/>
    <s v="CCE-16 Contratación Directa"/>
    <s v="Mayo "/>
    <s v="junio "/>
    <n v="7"/>
    <s v="N/A"/>
    <n v="15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Aunar esfuerzos para adelantar la convocatoria para la vigencia 2021 ; para celebrar convenio solidario con la junta de acción comunal con el fin de ejecutar  la Obra con Saldo Pedagógico: Bogotá, el mejor hogar."/>
    <s v="O232020200991119_Otros servicios de la administración pública n.c.p."/>
    <s v="CCE-16 Contratación Directa"/>
    <s v="Mayo "/>
    <s v="junio "/>
    <n v="7"/>
    <s v="N/A"/>
    <n v="15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Aunar esfuerzos para adelantar la convocatoria para la vigencia 2021 ; para celebrar convenio solidario con la junta de acción comunal con el fin de ejecutar  la Obra con Saldo Pedagógico: Bogotá, el mejor hogar."/>
    <s v="O232020200991119_Otros servicios de la administración pública n.c.p."/>
    <s v="CCE-16 Contratación Directa"/>
    <s v="Mayo "/>
    <s v="junio "/>
    <n v="7"/>
    <s v="N/A"/>
    <n v="15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Aunar esfuerzos para adelantar la convocatoria para la vigencia 2021 ; para celebrar convenio solidario con la junta de acción comunal con el fin de ejecutar  la Obra con Saldo Pedagógico: Bogotá, el mejor hogar."/>
    <s v="O232020200991119_Otros servicios de la administración pública n.c.p."/>
    <s v="CCE-16 Contratación Directa"/>
    <s v="Mayo "/>
    <s v="junio "/>
    <n v="7"/>
    <s v="N/A"/>
    <n v="15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s v="80141600;80141900;80111600;81141600"/>
    <s v="Aunar esfuerzos para adelantar la convocatoria para la vigencia 2021 ; para celebrar convenio solidario con la junta de acción comunal con el fin de ejecutar  la Obra con Saldo Pedagógico: Bogotá, el mejor hogar."/>
    <s v="O232020200991119_Otros servicios de la administración pública n.c.p."/>
    <s v="CCE-16 Contratación Directa"/>
    <s v="Mayo "/>
    <s v="junio "/>
    <n v="7"/>
    <s v="N/A"/>
    <n v="150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6 - Implementar 8 acuerdos de acción colectiva para la resolución de conflictos socialmente relevantes."/>
    <s v="4 - Implementar 58 procesos de mediación de conflictos en el marco de la  estrategia de acciones diversas para la promoción de la participación."/>
    <n v="80111600"/>
    <s v="Profesional para acompañar la estructuración de diseño, implementación y seguimiento de la estartegia pactando y los procesos de innovación "/>
    <s v="O232020200991119_Otros servicios de la administración pública n.c.p."/>
    <s v="CCE-16 Contratación Directa"/>
    <s v="ENERO"/>
    <s v="ENERO"/>
    <n v="6"/>
    <n v="5356000"/>
    <n v="32136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6 - Implementar 8 acuerdos de acción colectiva para la resolución de conflictos socialmente relevantes."/>
    <s v="4 - Implementar 58 procesos de mediación de conflictos en el marco de la  estrategia de acciones diversas para la promoción de la participación."/>
    <n v="80111600"/>
    <s v="Profesional para acompañar la estructuración de diseño, implementación y seguimiento de la estartegia pactando y los procesos de innovación "/>
    <s v="O232020200991119_Otros servicios de la administración pública n.c.p."/>
    <s v="CCE-16 Contratación Directa"/>
    <s v="JULIO"/>
    <s v="JULIO"/>
    <n v="4"/>
    <n v="5356000"/>
    <n v="21424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6 - Implementar 8 acuerdos de acción colectiva para la resolución de conflictos socialmente relevantes."/>
    <s v="4 - Implementar 58 procesos de mediación de conflictos en el marco de la  estrategia de acciones diversas para la promoción de la participación."/>
    <n v="80111600"/>
    <s v="Profesional para coordinar el proyecto estratégico &quot;PACTANDO&quot; desde la SPP"/>
    <s v="O232020200991119_Otros servicios de la administración pública n.c.p."/>
    <s v="CCE-16 Contratación Directa"/>
    <s v="ENERO"/>
    <s v="ENERO"/>
    <n v="6"/>
    <n v="6500000"/>
    <n v="39000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6 - Implementar 8 acuerdos de acción colectiva para la resolución de conflictos socialmente relevantes."/>
    <s v="4 - Implementar 58 procesos de mediación de conflictos en el marco de la  estrategia de acciones diversas para la promoción de la participación."/>
    <n v="80111600"/>
    <s v="Profesional para coordinar el proyecto estratégico &quot;PACTANDO&quot; desde la SPP"/>
    <s v="O232020200991119_Otros servicios de la administración pública n.c.p."/>
    <s v="CCE-16 Contratación Directa"/>
    <s v="JULIO"/>
    <s v="JULIO"/>
    <n v="4"/>
    <n v="6500000"/>
    <n v="26000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6 - Implementar 8 acuerdos de acción colectiva para la resolución de conflictos socialmente relevantes."/>
    <s v="4 - Implementar 58 procesos de mediación de conflictos en el marco de la  estrategia de acciones diversas para la promoción de la participación."/>
    <n v="80111600"/>
    <s v="Profesional para aportar en el diseño, desarrollo y seguimiento del proyecto estratégico pactando y en la implementación de los acuerdos y pactos firmados "/>
    <s v="O232020200991119_Otros servicios de la administración pública n.c.p."/>
    <s v="CCE-16 Contratación Directa"/>
    <s v="ENERO"/>
    <s v="ENERO"/>
    <n v="6"/>
    <n v="4276560"/>
    <n v="2565936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6 - Implementar 8 acuerdos de acción colectiva para la resolución de conflictos socialmente relevantes."/>
    <s v="4 - Implementar 58 procesos de mediación de conflictos en el marco de la  estrategia de acciones diversas para la promoción de la participación."/>
    <n v="80111600"/>
    <s v="Profesional para aportar en el diseño, desarrollo y seguimiento del proyecto estratégico pactando y en la implementación de los acuerdos y pactos firmados "/>
    <s v="O232020200991119_Otros servicios de la administración pública n.c.p."/>
    <s v="CCE-16 Contratación Directa"/>
    <s v="JULIO"/>
    <s v="JULIO"/>
    <n v="4"/>
    <n v="4276560"/>
    <n v="1710624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6 - Implementar 8 acuerdos de acción colectiva para la resolución de conflictos socialmente relevantes."/>
    <s v="4 - Implementar 58 procesos de mediación de conflictos en el marco de la  estrategia de acciones diversas para la promoción de la participación."/>
    <n v="80111600"/>
    <s v="Profesional para acompañar de manera integral la estrategia pactando de la SPP en su diseño, implementación, seguimiento, sistematización y articulación con otras estrategias de IDPAC"/>
    <s v="O232020200991119_Otros servicios de la administración pública n.c.p."/>
    <s v="CCE-16 Contratación Directa"/>
    <s v="ENERO"/>
    <s v="ENERO"/>
    <n v="6"/>
    <n v="6500000"/>
    <n v="39000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6 - Implementar 8 acuerdos de acción colectiva para la resolución de conflictos socialmente relevantes."/>
    <s v="4 - Implementar 58 procesos de mediación de conflictos en el marco de la  estrategia de acciones diversas para la promoción de la participación."/>
    <n v="80111600"/>
    <s v="Profesional para acompañar de manera integral la estrategia pactando de la SPP en su diseño, implementación, seguimiento, sistematización y articulación con otras estrategias de IDPAC"/>
    <s v="O232020200991119_Otros servicios de la administración pública n.c.p."/>
    <s v="CCE-16 Contratación Directa"/>
    <s v="JULIO"/>
    <s v="JULIO"/>
    <n v="4"/>
    <n v="6500000"/>
    <n v="26000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6 - Implementar 8 acuerdos de acción colectiva para la resolución de conflictos socialmente relevantes."/>
    <s v="4 - Implementar 58 procesos de mediación de conflictos en el marco de la  estrategia de acciones diversas para la promoción de la participación."/>
    <n v="80111600"/>
    <s v="Profesional para  aportar en la implementación del proyecto estratégico PACTANDO &quot;pactos con participación ciudadana&quot; en sus fases de construcción metodológica, convocatoria, concertación, aplicación y seguimiento "/>
    <s v="O232020200991119_Otros servicios de la administración pública n.c.p."/>
    <s v="CCE-16 Contratación Directa"/>
    <s v="ENERO"/>
    <s v="ENERO"/>
    <n v="6"/>
    <n v="3605000"/>
    <n v="21630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6 - Implementar 8 acuerdos de acción colectiva para la resolución de conflictos socialmente relevantes."/>
    <s v="4 - Implementar 58 procesos de mediación de conflictos en el marco de la  estrategia de acciones diversas para la promoción de la participación."/>
    <n v="80111600"/>
    <s v="Profesional para  aportar en la implementación del proyecto estratégico PACTANDO &quot;pactos con participación ciudadana&quot; en sus fases de construcción metodológica, convocatoria, concertación, aplicación y seguimiento "/>
    <s v="O232020200991119_Otros servicios de la administración pública n.c.p."/>
    <s v="CCE-16 Contratación Directa"/>
    <s v="JULIO"/>
    <s v="JULIO"/>
    <n v="4"/>
    <n v="3605000"/>
    <n v="14420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6 - Implementar 8 acuerdos de acción colectiva para la resolución de conflictos socialmente relevantes."/>
    <s v="4 - Implementar 58 procesos de mediación de conflictos en el marco de la  estrategia de acciones diversas para la promoción de la participación."/>
    <n v="80111600"/>
    <s v="Servicios de apoyo a la gestión para  aportar en la implementación del proyecto estratégico PACTANDO en sus fases de construcción y seguimiento "/>
    <s v="O232020200991119_Otros servicios de la administración pública n.c.p."/>
    <s v="CCE-16 Contratación Directa"/>
    <s v="ENERO"/>
    <s v="ENERO"/>
    <n v="6"/>
    <n v="3090000"/>
    <n v="18540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6 - Implementar 8 acuerdos de acción colectiva para la resolución de conflictos socialmente relevantes."/>
    <s v="4 - Implementar 58 procesos de mediación de conflictos en el marco de la  estrategia de acciones diversas para la promoción de la participación."/>
    <n v="80111600"/>
    <s v="Servicios de apoyo a la gestión para  aportar en la implementación del proyecto estratégico PACTANDO en sus fases de construcción y seguimiento "/>
    <s v="O232020200991119_Otros servicios de la administración pública n.c.p."/>
    <s v="CCE-16 Contratación Directa"/>
    <s v="JULIO"/>
    <s v="JULIO"/>
    <n v="4"/>
    <n v="3090000"/>
    <n v="12360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6 - Implementar 8 acuerdos de acción colectiva para la resolución de conflictos socialmente relevantes."/>
    <s v="4 - Implementar 58 procesos de mediación de conflictos en el marco de la  estrategia de acciones diversas para la promoción de la participación."/>
    <n v="80111600"/>
    <s v="Servicio de apoyo para la implementación y gestión territorial del proyecto estratégico &quot;PACTANDO&quot; en articulación con otras dependencias de Idpac y entidades "/>
    <s v="O232020200991119_Otros servicios de la administración pública n.c.p."/>
    <s v="CCE-16 Contratación Directa"/>
    <s v="ENERO"/>
    <s v="ENERO"/>
    <n v="6"/>
    <n v="2500000"/>
    <n v="15000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6 - Implementar 8 acuerdos de acción colectiva para la resolución de conflictos socialmente relevantes."/>
    <s v="4 - Implementar 58 procesos de mediación de conflictos en el marco de la  estrategia de acciones diversas para la promoción de la participación."/>
    <n v="80111600"/>
    <s v="Servicio de apoyo para la implementación y gestión territorial del proyecto estratégico &quot;PACTANDO&quot; en articulación con otras dependencias de Idpac y entidades "/>
    <s v="O232020200991119_Otros servicios de la administración pública n.c.p."/>
    <s v="CCE-16 Contratación Directa"/>
    <s v="JULIO"/>
    <s v="JULIO"/>
    <n v="4"/>
    <n v="2500000"/>
    <n v="10000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6 - Implementar 8 acuerdos de acción colectiva para la resolución de conflictos socialmente relevantes."/>
    <s v="4 - Implementar 58 procesos de mediación de conflictos en el marco de la  estrategia de acciones diversas para la promoción de la participación."/>
    <n v="80111600"/>
    <s v="Servicio de apoyo para realizar gestión territorial de la participación atendiendo los procesos de pactos con participación que se adelanten desde la SPP y el IDPAC."/>
    <s v="O232020200991119_Otros servicios de la administración pública n.c.p."/>
    <s v="CCE-16 Contratación Directa"/>
    <s v="ENERO"/>
    <s v="ENERO"/>
    <s v="10 meses_x000a_21 días "/>
    <n v="2500000"/>
    <n v="26750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6 - Implementar 8 acuerdos de acción colectiva para la resolución de conflictos socialmente relevantes."/>
    <s v="4 - Implementar 58 procesos de mediación de conflictos en el marco de la  estrategia de acciones diversas para la promoción de la participación."/>
    <n v="80111600"/>
    <s v="Servicio de apoyo para realizar gestión territorial de la participación atendiendo los procesos de pactos con participación que se adelanten desde la SPP y el IDPAC."/>
    <s v="O232020200991119_Otros servicios de la administración pública n.c.p."/>
    <s v="CCE-16 Contratación Directa"/>
    <s v="ENERO"/>
    <s v="ENERO"/>
    <s v="10 meses_x000a_21 días "/>
    <n v="2500000"/>
    <n v="26750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6 - Implementar 8 acuerdos de acción colectiva para la resolución de conflictos socialmente relevantes."/>
    <s v="4 - Implementar 58 procesos de mediación de conflictos en el marco de la  estrategia de acciones diversas para la promoción de la participación."/>
    <n v="80111600"/>
    <s v="Profesional para acompañar los procesos de mediación y pactos que lidera la Subdirección de Promoción de la Participación."/>
    <s v="O232020200991119_Otros servicios de la administración pública n.c.p."/>
    <s v="CCE-16 Contratación Directa"/>
    <s v="junio"/>
    <s v="Junio"/>
    <s v="3 meses y 25 días"/>
    <n v="4000000"/>
    <n v="15564167"/>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6 - Implementar 8 acuerdos de acción colectiva para la resolución de conflictos socialmente relevantes."/>
    <s v="4 - Implementar 58 procesos de mediación de conflictos en el marco de la  estrategia de acciones diversas para la promoción de la participación."/>
    <s v="82000000;82100000;82101500;82101905;82140000"/>
    <s v="Servicio de diseño e impresión de material pedagógico "/>
    <s v="O232020200991119_Otros servicios de la administración pública n.c.p."/>
    <s v="CCE-06 Selección abreviada menor cuantía"/>
    <s v="ENERO"/>
    <s v="Febrero "/>
    <n v="11"/>
    <s v="N/A"/>
    <n v="9038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egicos que lidera la SPP"/>
    <s v="O232020200991119_Otros servicios de la administración pública n.c.p."/>
    <s v="CCE-16 Contratación Directa"/>
    <s v="ENERO"/>
    <s v="ENERO"/>
    <n v="6"/>
    <n v="2266000"/>
    <n v="13596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egicos que lidera la SPP"/>
    <s v="O232020200991119_Otros servicios de la administración pública n.c.p."/>
    <s v="CCE-16 Contratación Directa"/>
    <s v="JULIO"/>
    <s v="JULIO"/>
    <n v="4"/>
    <n v="2266000"/>
    <n v="9064000"/>
    <s v="Subdirección de Promoción de la Participación"/>
    <s v="1-100-F001_VA-Recursos distrito"/>
    <s v="NO"/>
    <s v="N/A"/>
    <m/>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egicos que lidera la SPP"/>
    <s v="O232020200991119_Otros servicios de la administración pública n.c.p."/>
    <s v="CCE-16 Contratación Directa"/>
    <s v="ENERO"/>
    <s v="ENERO"/>
    <n v="6"/>
    <n v="2266000"/>
    <n v="13596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egicos que lidera la SPP"/>
    <s v="O232020200991119_Otros servicios de la administración pública n.c.p."/>
    <s v="CCE-16 Contratación Directa"/>
    <s v="JULIO"/>
    <s v="JULIO"/>
    <n v="4"/>
    <n v="2266000"/>
    <n v="9064000"/>
    <s v="Subdirección de Promoción de la Participación"/>
    <s v="1-100-F001_VA-Recursos distrito"/>
    <s v="NO"/>
    <s v="N/A"/>
    <m/>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egicos que lidera la SPP"/>
    <s v="O232020200991119_Otros servicios de la administración pública n.c.p."/>
    <s v="CCE-16 Contratación Directa"/>
    <s v="ENERO"/>
    <s v="ENERO"/>
    <n v="6"/>
    <n v="2266000"/>
    <n v="13596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egicos que lidera la SPP"/>
    <s v="O232020200991119_Otros servicios de la administración pública n.c.p."/>
    <s v="CCE-16 Contratación Directa"/>
    <s v="JULIO"/>
    <s v="JULIO"/>
    <n v="4"/>
    <n v="2266000"/>
    <n v="9064000"/>
    <s v="Subdirección de Promoción de la Participación"/>
    <s v="1-100-F001_VA-Recursos distrito"/>
    <s v="NO"/>
    <s v="N/A"/>
    <m/>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egicos que lidera la SPP"/>
    <s v="O232020200991119_Otros servicios de la administración pública n.c.p."/>
    <s v="CCE-16 Contratación Directa"/>
    <s v="ENERO"/>
    <s v="ENERO"/>
    <n v="6"/>
    <n v="2266000"/>
    <n v="13596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egicos que lidera la SPP"/>
    <s v="O232020200991119_Otros servicios de la administración pública n.c.p."/>
    <s v="CCE-16 Contratación Directa"/>
    <s v="JULIO"/>
    <s v="JULIO"/>
    <n v="4"/>
    <n v="2266000"/>
    <n v="9064000"/>
    <s v="Subdirección de Promoción de la Participación"/>
    <s v="1-100-F001_VA-Recursos distrito"/>
    <s v="NO"/>
    <s v="N/A"/>
    <m/>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egicos que lidera la SPP"/>
    <s v="O232020200991119_Otros servicios de la administración pública n.c.p."/>
    <s v="CCE-16 Contratación Directa"/>
    <s v="ENERO"/>
    <s v="ENERO"/>
    <n v="6"/>
    <n v="2266000"/>
    <n v="13596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egicos que lidera la SPP"/>
    <s v="O232020200991119_Otros servicios de la administración pública n.c.p."/>
    <s v="CCE-16 Contratación Directa"/>
    <s v="JULIO"/>
    <s v="JULIO"/>
    <n v="4"/>
    <n v="2266000"/>
    <n v="9064000"/>
    <s v="Subdirección de Promoción de la Participación"/>
    <s v="1-100-F001_VA-Recursos distrito"/>
    <s v="NO"/>
    <s v="N/A"/>
    <m/>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egicos que lidera la SPP"/>
    <s v="O232020200991119_Otros servicios de la administración pública n.c.p."/>
    <s v="CCE-16 Contratación Directa"/>
    <s v="ENERO"/>
    <s v="ENERO"/>
    <n v="6"/>
    <n v="2266000"/>
    <n v="13596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egicos que lidera la SPP"/>
    <s v="O232020200991119_Otros servicios de la administración pública n.c.p."/>
    <s v="CCE-16 Contratación Directa"/>
    <s v="JULIO"/>
    <s v="JULIO"/>
    <n v="4"/>
    <n v="2266000"/>
    <n v="9064000"/>
    <s v="Subdirección de Promoción de la Participación"/>
    <s v="1-100-F001_VA-Recursos distrito"/>
    <s v="NO"/>
    <s v="N/A"/>
    <m/>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egicos que lidera la SPP"/>
    <s v="O232020200991119_Otros servicios de la administración pública n.c.p."/>
    <s v="CCE-16 Contratación Directa"/>
    <s v="ENERO"/>
    <s v="ENERO"/>
    <n v="6"/>
    <n v="2266000"/>
    <n v="13596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egicos que lidera la SPP"/>
    <s v="O232020200991119_Otros servicios de la administración pública n.c.p."/>
    <s v="CCE-16 Contratación Directa"/>
    <s v="JULIO"/>
    <s v="JULIO"/>
    <n v="4"/>
    <n v="2266000"/>
    <n v="9064000"/>
    <s v="Subdirección de Promoción de la Participación"/>
    <s v="1-100-F001_VA-Recursos distrito"/>
    <s v="NO"/>
    <s v="N/A"/>
    <m/>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egicos que lidera la SPP"/>
    <s v="O232020200991119_Otros servicios de la administración pública n.c.p."/>
    <s v="CCE-16 Contratación Directa"/>
    <s v="ENERO"/>
    <s v="ENERO"/>
    <n v="6"/>
    <n v="2266000"/>
    <n v="13596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egicos que lidera la SPP"/>
    <s v="O232020200991119_Otros servicios de la administración pública n.c.p."/>
    <s v="CCE-16 Contratación Directa"/>
    <s v="JULIO"/>
    <s v="JULIO"/>
    <n v="4"/>
    <n v="2266000"/>
    <n v="9064000"/>
    <s v="Subdirección de Promoción de la Participación"/>
    <s v="1-100-F001_VA-Recursos distrito"/>
    <s v="NO"/>
    <s v="N/A"/>
    <m/>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egicos que lidera la SPP"/>
    <s v="O232020200991119_Otros servicios de la administración pública n.c.p."/>
    <s v="CCE-16 Contratación Directa"/>
    <s v="ENERO"/>
    <s v="ENERO"/>
    <n v="6"/>
    <n v="2266000"/>
    <n v="13596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egicos que lidera la SPP"/>
    <s v="O232020200991119_Otros servicios de la administración pública n.c.p."/>
    <s v="CCE-16 Contratación Directa"/>
    <s v="JULIO"/>
    <s v="JULIO"/>
    <n v="4"/>
    <n v="2266000"/>
    <n v="9064000"/>
    <s v="Subdirección de Promoción de la Participación"/>
    <s v="1-100-F001_VA-Recursos distrito"/>
    <s v="NO"/>
    <s v="N/A"/>
    <m/>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egicos que lidera la SPP"/>
    <s v="O232020200991119_Otros servicios de la administración pública n.c.p."/>
    <s v="CCE-16 Contratación Directa"/>
    <s v="ENERO"/>
    <s v="ENERO"/>
    <n v="6"/>
    <n v="2266000"/>
    <n v="13596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egicos que lidera la SPP"/>
    <s v="O232020200991119_Otros servicios de la administración pública n.c.p."/>
    <s v="CCE-16 Contratación Directa"/>
    <s v="JULIO"/>
    <s v="JULIO"/>
    <n v="4"/>
    <n v="2266000"/>
    <n v="9064000"/>
    <s v="Subdirección de Promoción de la Participación"/>
    <s v="1-100-F001_VA-Recursos distrito"/>
    <s v="NO"/>
    <s v="N/A"/>
    <m/>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egicos que lidera la SPP"/>
    <s v="O232020200991119_Otros servicios de la administración pública n.c.p."/>
    <s v="CCE-16 Contratación Directa"/>
    <s v="ENERO"/>
    <s v="ENERO"/>
    <n v="6"/>
    <n v="2266000"/>
    <n v="13596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egicos que lidera la SPP"/>
    <s v="O232020200991119_Otros servicios de la administración pública n.c.p."/>
    <s v="CCE-16 Contratación Directa"/>
    <s v="JULIO"/>
    <s v="JULIO"/>
    <n v="4"/>
    <n v="2266000"/>
    <n v="9064000"/>
    <s v="Subdirección de Promoción de la Participación"/>
    <s v="1-100-F001_VA-Recursos distrito"/>
    <s v="NO"/>
    <s v="N/A"/>
    <m/>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egicos que lidera la SPP"/>
    <s v="O232020200991119_Otros servicios de la administración pública n.c.p."/>
    <s v="CCE-16 Contratación Directa"/>
    <s v="ENERO"/>
    <s v="ENERO"/>
    <n v="6"/>
    <n v="2266000"/>
    <n v="13596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egicos que lidera la SPP"/>
    <s v="O232020200991119_Otros servicios de la administración pública n.c.p."/>
    <s v="CCE-16 Contratación Directa"/>
    <s v="JULIO"/>
    <s v="JULIO"/>
    <n v="4"/>
    <n v="2266000"/>
    <n v="9064000"/>
    <s v="Subdirección de Promoción de la Participación"/>
    <s v="1-100-F001_VA-Recursos distrito"/>
    <s v="NO"/>
    <s v="N/A"/>
    <m/>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egicos que lidera la SPP"/>
    <s v="O232020200991119_Otros servicios de la administración pública n.c.p."/>
    <s v="CCE-16 Contratación Directa"/>
    <s v="ENERO"/>
    <s v="ENERO"/>
    <n v="6"/>
    <n v="2266000"/>
    <n v="13596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egicos que lidera la SPP"/>
    <s v="O232020200991119_Otros servicios de la administración pública n.c.p."/>
    <s v="CCE-16 Contratación Directa"/>
    <s v="JULIO"/>
    <s v="JULIO"/>
    <n v="4"/>
    <n v="2266000"/>
    <n v="9064000"/>
    <s v="Subdirección de Promoción de la Participación"/>
    <s v="1-100-F001_VA-Recursos distrito"/>
    <s v="NO"/>
    <s v="N/A"/>
    <m/>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egicos que lidera la SPP"/>
    <s v="O232020200991119_Otros servicios de la administración pública n.c.p."/>
    <s v="CCE-16 Contratación Directa"/>
    <s v="ENERO"/>
    <s v="ENERO"/>
    <n v="6"/>
    <n v="2266000"/>
    <n v="13596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egicos que lidera la SPP"/>
    <s v="O232020200991119_Otros servicios de la administración pública n.c.p."/>
    <s v="CCE-16 Contratación Directa"/>
    <s v="JULIO"/>
    <s v="JULIO"/>
    <n v="4"/>
    <n v="2266000"/>
    <n v="9064000"/>
    <s v="Subdirección de Promoción de la Participación"/>
    <s v="1-100-F001_VA-Recursos distrito"/>
    <s v="NO"/>
    <s v="N/A"/>
    <m/>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egicos que lidera la SPP"/>
    <s v="O232020200991119_Otros servicios de la administración pública n.c.p."/>
    <s v="CCE-16 Contratación Directa"/>
    <s v="ENERO"/>
    <s v="ENERO"/>
    <n v="6"/>
    <n v="2266000"/>
    <n v="13596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egicos que lidera la SPP"/>
    <s v="O232020200991119_Otros servicios de la administración pública n.c.p."/>
    <s v="CCE-16 Contratación Directa"/>
    <s v="JULIO"/>
    <s v="JULIO"/>
    <n v="4"/>
    <n v="2266000"/>
    <n v="9064000"/>
    <s v="Subdirección de Promoción de la Participación"/>
    <s v="1-100-F001_VA-Recursos distrito"/>
    <s v="NO"/>
    <s v="N/A"/>
    <m/>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egicos que lidera la SPP"/>
    <s v="O232020200991119_Otros servicios de la administración pública n.c.p."/>
    <s v="CCE-16 Contratación Directa"/>
    <s v="ENERO"/>
    <s v="ENERO"/>
    <n v="6"/>
    <n v="2266000"/>
    <n v="13596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egicos que lidera la SPP"/>
    <s v="O232020200991119_Otros servicios de la administración pública n.c.p."/>
    <s v="CCE-16 Contratación Directa"/>
    <s v="JULIO"/>
    <s v="JULIO"/>
    <n v="4"/>
    <n v="2266000"/>
    <n v="9064000"/>
    <s v="Subdirección de Promoción de la Participación"/>
    <s v="1-100-F001_VA-Recursos distrito"/>
    <s v="NO"/>
    <s v="N/A"/>
    <m/>
  </r>
  <r>
    <s v="05 - Construir Bogotá Región con gobierno abierto, transparente y ciudadanía consciente"/>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s v="93131608;93131610"/>
    <s v="Suministro de alimentos a monto agotable requeridos para las actividades institucionales que se desarrollen en el marco de los proyectos de inversión del IDPAC."/>
    <s v="O232020200664114_Servicios de transporte terrestre especial local de pasajeros"/>
    <s v="CCE-10 Mínima cuantía"/>
    <s v="Enero "/>
    <s v="Febrero "/>
    <n v="11"/>
    <s v="N/A"/>
    <n v="35000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Usaquén o en la que le asigne el supervisor"/>
    <s v="O232020200991119_Otros servicios de la administración pública n.c.p."/>
    <s v="CCE-16 Contratación Directa"/>
    <s v="ENERO"/>
    <s v="ENERO"/>
    <n v="6"/>
    <n v="4686500"/>
    <n v="28119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Usaquén o en la que le asigne el supervisor"/>
    <s v="O232020200991119_Otros servicios de la administración pública n.c.p."/>
    <s v="CCE-16 Contratación Directa"/>
    <s v="JULIO"/>
    <s v="JULIO"/>
    <n v="4"/>
    <n v="4686500"/>
    <n v="18746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Santa Fe o en la que le asigne el supervisor. "/>
    <s v="O232020200991119_Otros servicios de la administración pública n.c.p."/>
    <s v="CCE-16 Contratación Directa"/>
    <s v="ENERO"/>
    <s v="ENERO"/>
    <n v="6"/>
    <n v="4686500"/>
    <n v="28119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Santa Fe o en la que le asigne el supervisor. "/>
    <s v="O232020200991119_Otros servicios de la administración pública n.c.p."/>
    <s v="CCE-16 Contratación Directa"/>
    <s v="JULIO"/>
    <s v="JULIO"/>
    <n v="4"/>
    <n v="4686500"/>
    <n v="18746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San Cristobal o en la que le asigne el supervisor."/>
    <s v="O232020200991119_Otros servicios de la administración pública n.c.p."/>
    <s v="CCE-16 Contratación Directa"/>
    <s v="ENERO"/>
    <s v="ENERO"/>
    <n v="6"/>
    <n v="4686500"/>
    <n v="28119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San Cristobal o en la que le asigne el supervisor."/>
    <s v="O232020200991119_Otros servicios de la administración pública n.c.p."/>
    <s v="CCE-16 Contratación Directa"/>
    <s v="JULIO"/>
    <s v="JULIO"/>
    <n v="4"/>
    <n v="4686500"/>
    <n v="18746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Usme o en la que le asigne el supervisor."/>
    <s v="O232020200991119_Otros servicios de la administración pública n.c.p."/>
    <s v="CCE-16 Contratación Directa"/>
    <s v="ENERO"/>
    <s v="ENERO"/>
    <n v="6"/>
    <n v="4686500"/>
    <n v="28119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Usme o en la que le asigne el supervisor."/>
    <s v="O232020200991119_Otros servicios de la administración pública n.c.p."/>
    <s v="CCE-16 Contratación Directa"/>
    <s v="JULIO"/>
    <s v="JULIO"/>
    <n v="4"/>
    <n v="4686500"/>
    <n v="18746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implementar la estrategia de articulación territorial de IDPAC,   en la localidad  de Bosa o en la que le asigne el supervisor."/>
    <s v="O232020200991119_Otros servicios de la administración pública n.c.p."/>
    <s v="CCE-16 Contratación Directa"/>
    <s v="ENERO"/>
    <s v="ENERO"/>
    <n v="6"/>
    <n v="3849000"/>
    <n v="23094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implementar la estrategia de articulación territorial de IDPAC,   en la localidad  de Bosa o en la que le asigne el supervisor."/>
    <s v="O232020200991119_Otros servicios de la administración pública n.c.p."/>
    <s v="CCE-16 Contratación Directa"/>
    <s v="JULIO"/>
    <s v="JULIO"/>
    <n v="4"/>
    <n v="3849000"/>
    <n v="15396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Kennedy o en la que le asigne el supervisor."/>
    <s v="O232020200991119_Otros servicios de la administración pública n.c.p."/>
    <s v="CCE-16 Contratación Directa"/>
    <s v="ENERO"/>
    <s v="ENERO"/>
    <n v="6"/>
    <n v="4686500"/>
    <n v="28119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Kennedy o en la que le asigne el supervisor."/>
    <s v="O232020200991119_Otros servicios de la administración pública n.c.p."/>
    <s v="CCE-16 Contratación Directa"/>
    <s v="JULIO"/>
    <s v="JULIO"/>
    <n v="4"/>
    <n v="4686500"/>
    <n v="18746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implementar la estrategia de articulación territorial de IDPAC, en la localidad  de Suba o en la que le asigne el supervisor."/>
    <s v="O232020200991119_Otros servicios de la administración pública n.c.p."/>
    <s v="CCE-16 Contratación Directa"/>
    <s v="ENERO"/>
    <s v="ENERO"/>
    <n v="6"/>
    <n v="3849000"/>
    <n v="23094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implementar la estrategia de articulación territorial de IDPAC, en la localidad  de Suba o en la que le asigne el supervisor."/>
    <s v="O232020200991119_Otros servicios de la administración pública n.c.p."/>
    <s v="CCE-16 Contratación Directa"/>
    <s v="JULIO"/>
    <s v="JULIO"/>
    <n v="4"/>
    <n v="3849000"/>
    <n v="15396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Los Mártires o en la que le asigne el supervisor."/>
    <s v="O232020200991119_Otros servicios de la administración pública n.c.p."/>
    <s v="CCE-16 Contratación Directa"/>
    <s v="ENERO"/>
    <s v="ENERO"/>
    <n v="6"/>
    <n v="4686500"/>
    <n v="28119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Los Mártires o en la que le asigne el supervisor."/>
    <s v="O232020200991119_Otros servicios de la administración pública n.c.p."/>
    <s v="CCE-16 Contratación Directa"/>
    <s v="JULIO"/>
    <s v="JULIO"/>
    <n v="4"/>
    <n v="4686500"/>
    <n v="18746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Rafael Uribe Uribe o en la que le asigne el supervisor."/>
    <s v="O232020200991119_Otros servicios de la administración pública n.c.p."/>
    <s v="CCE-16 Contratación Directa"/>
    <s v="ENERO"/>
    <s v="ENERO"/>
    <n v="6"/>
    <n v="4686500"/>
    <n v="28119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Rafael Uribe Uribe o en la que le asigne el supervisor."/>
    <s v="O232020200991119_Otros servicios de la administración pública n.c.p."/>
    <s v="CCE-16 Contratación Directa"/>
    <s v="JULIO"/>
    <s v="JULIO"/>
    <n v="4"/>
    <n v="4686500"/>
    <n v="18746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Ciudad Bolivar o en la que le asigne el supervisor."/>
    <s v="O232020200991119_Otros servicios de la administración pública n.c.p."/>
    <s v="CCE-16 Contratación Directa"/>
    <s v="ENERO"/>
    <s v="ENERO"/>
    <n v="6"/>
    <n v="4686500"/>
    <n v="28119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Ciudad Bolivar o en la que le asigne el supervisor."/>
    <s v="O232020200991119_Otros servicios de la administración pública n.c.p."/>
    <s v="CCE-16 Contratación Directa"/>
    <s v="JULIO"/>
    <s v="JULIO"/>
    <n v="4"/>
    <n v="4686500"/>
    <n v="18746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Chapinero o en la que le asigne el supervisor."/>
    <s v="O232020200991119_Otros servicios de la administración pública n.c.p."/>
    <s v="CCE-16 Contratación Directa"/>
    <s v="ENERO"/>
    <s v="ENERO"/>
    <n v="6"/>
    <n v="4686500"/>
    <n v="28119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Chapinero o en la que le asigne el supervisor."/>
    <s v="O232020200991119_Otros servicios de la administración pública n.c.p."/>
    <s v="CCE-16 Contratación Directa"/>
    <s v="JULIO"/>
    <s v="JULIO"/>
    <n v="4"/>
    <n v="4686500"/>
    <n v="18746000"/>
    <s v="Subdirección de Promoción de la Par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para orientar las actividades asociadas a los procesos de articulación territorial de la subdirección de promoción de la participación."/>
    <s v="O232020200991119_Otros servicios de la administración pública n.c.p."/>
    <s v="CCE-16 Contratación Directa"/>
    <s v="ENERO"/>
    <s v="ENERO"/>
    <n v="6"/>
    <n v="4152000"/>
    <n v="24912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coordinar el equipo de referentes de la participación en el Distrito, además de reallizar seguimiento, diseño, sistematización y articulación con las dinámicas de IDPAC y de otras entidades del orden distrital y regional."/>
    <s v="O232020200991119_Otros servicios de la administración pública n.c.p."/>
    <s v="CCE-16 Contratación Directa"/>
    <s v="ENERO"/>
    <s v="ENERO"/>
    <n v="6"/>
    <n v="3845927"/>
    <n v="23075562"/>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coordinar el equipo de referentes de la participación en el Distrito, además de reallizar seguimiento, diseño, sistematización y articulación con las dinámicas de IDPAC y de otras entidades del orden distrital y regional."/>
    <s v="O232020200991119_Otros servicios de la administración pública n.c.p."/>
    <s v="CCE-16 Contratación Directa"/>
    <s v="JULIO"/>
    <s v="JULIO"/>
    <n v="5"/>
    <n v="3845927"/>
    <n v="19229635"/>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fortalecer metodológica y operativamente los procesos de articulación institucional y territorial,  en coordinación con entidades de orden distrital, regional y nacional."/>
    <s v="O232020200991119_Otros servicios de la administración pública n.c.p."/>
    <s v="CCE-16 Contratación Directa"/>
    <s v="ENERO"/>
    <s v="ENERO"/>
    <n v="6"/>
    <n v="4500000"/>
    <n v="27000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fortalecer metodológica y operativamente los procesos de articulación institucional y territorial,  en coordinación con entidades de orden distrital, regional y nacional."/>
    <s v="O232020200991119_Otros servicios de la administración pública n.c.p."/>
    <s v="CCE-16 Contratación Directa"/>
    <s v="JULIO"/>
    <s v="JULIO"/>
    <n v="4"/>
    <n v="4500000"/>
    <n v="18000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aportar en el diseño, desarrollo y sistematización de las estrategias de trabajo de la CEP."/>
    <s v="O232020200991119_Otros servicios de la administración pública n.c.p."/>
    <s v="CCE-16 Contratación Directa"/>
    <s v="ENERO"/>
    <s v="ENERO"/>
    <n v="6"/>
    <n v="3708000"/>
    <n v="22248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aportar en el diseño, desarrollo y sistematización de las estrategias de trabajo de la CEP."/>
    <s v="O232020200991119_Otros servicios de la administración pública n.c.p."/>
    <s v="CCE-16 Contratación Directa"/>
    <s v="JULIO"/>
    <s v="JULIO"/>
    <n v="4"/>
    <n v="3708000"/>
    <n v="14832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impulsar, desarrollar y evaluar las estrategias de trabajo de la Casa de Experiencias de la Participación, con énfasis en la participación de niños y niñas."/>
    <s v="O232020200883990_Otros servicios profesionales, técnicos y empresariales n.c.p."/>
    <s v="CCE-16 Contratación Directa"/>
    <s v="ENERO"/>
    <s v="ENERO"/>
    <n v="6"/>
    <n v="3708000"/>
    <n v="22248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impulsar, desarrollar y evaluar las estrategias de trabajo de la Casa de Experiencias de la Participación, con énfasis en la participación de niños y niñas."/>
    <s v="O232020200883990_Otros servicios profesionales, técnicos y empresariales n.c.p."/>
    <s v="CCE-16 Contratación Directa"/>
    <s v="JULIO"/>
    <s v="JULIO"/>
    <n v="4"/>
    <n v="3708000"/>
    <n v="14832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aportar en la implementación, diseño y sistematización de las estrategias de trabajo de la casa de experiencias de la participación"/>
    <s v="O232020200991119_Otros servicios de la administración pública n.c.p."/>
    <s v="CCE-16 Contratación Directa"/>
    <s v="ENERO"/>
    <s v="ENERO"/>
    <n v="6"/>
    <n v="3708000"/>
    <n v="22248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aportar en la implementación, diseño y sistematización de las estrategias de trabajo de la casa de experiencias de la participación"/>
    <s v="O232020200991119_Otros servicios de la administración pública n.c.p."/>
    <s v="CCE-16 Contratación Directa"/>
    <s v="JULIO"/>
    <s v="JULIO"/>
    <n v="4"/>
    <n v="3708000"/>
    <n v="14832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iseñar, implementar y hacer seguimiento a las estrategias de trabajo de la Casa de Experiencias de la Participación Ciudadana"/>
    <s v="O232020200991119_Otros servicios de la administración pública n.c.p."/>
    <s v="CCE-16 Contratación Directa"/>
    <s v="ENERO"/>
    <s v="ENERO"/>
    <n v="6"/>
    <n v="3708000"/>
    <n v="22248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iseñar, implementar y hacer seguimiento a las estrategias de trabajo de la Casa de Experiencias de la Participación Ciudadana"/>
    <s v="O232020200991119_Otros servicios de la administración pública n.c.p."/>
    <s v="CCE-16 Contratación Directa"/>
    <s v="JULIO"/>
    <s v="JULIO"/>
    <n v="4"/>
    <n v="3708000"/>
    <n v="14832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coordinar las estrategias de trabajo de la Casa de Experiencias de la Participación Ciudadana y su articulación con todo el IDPAC "/>
    <s v="O232020200991119_Otros servicios de la administración pública n.c.p."/>
    <s v="CCE-16 Contratación Directa"/>
    <s v="ENERO"/>
    <s v="ENERO"/>
    <n v="6"/>
    <n v="4500000"/>
    <n v="27000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coordinar las estrategias de trabajo de la Casa de Experiencias de la Participación Ciudadana y su articulación con todo el IDPAC "/>
    <s v="O232020200991119_Otros servicios de la administración pública n.c.p."/>
    <s v="CCE-16 Contratación Directa"/>
    <s v="JULIO"/>
    <s v="JULIO"/>
    <n v="4.5"/>
    <n v="4500000"/>
    <n v="20250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s de apoyo a la gestión para acompañar la sistematización de documentos, organización de agendas  y seguimiento de proyectos estratégicos"/>
    <s v="O232020200883990_Otros servicios profesionales, técnicos y empresariales n.c.p."/>
    <s v="CCE-16 Contratación Directa"/>
    <s v="ENERO"/>
    <s v="ENERO"/>
    <n v="6"/>
    <n v="3421000"/>
    <n v="20526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s de apoyo a la gestión para acompañar la sistematización de documentos, organización de agendas  y seguimiento de proyectos estratégicos"/>
    <s v="O232020200883990_Otros servicios profesionales, técnicos y empresariales n.c.p."/>
    <s v="CCE-16 Contratación Directa"/>
    <s v="JULIO"/>
    <s v="JULIO"/>
    <n v="5"/>
    <n v="3421000"/>
    <n v="17105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realizar el seguimiento, análisis y consolidación de respuestas a las  peticiones  registradas en los sistemas de correspondencia"/>
    <s v="O232020200883990_Otros servicios profesionales, técnicos y empresariales n.c.p."/>
    <s v="CCE-16 Contratación Directa"/>
    <s v="ENERO"/>
    <s v="ENERO"/>
    <n v="6"/>
    <n v="4120000"/>
    <n v="24720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realizar el seguimiento, análisis y consolidación de respuestas a las  peticiones  registradas en los sistemas de correspondencia"/>
    <s v="O232020200883990_Otros servicios profesionales, técnicos y empresariales n.c.p."/>
    <s v="CCE-16 Contratación Directa"/>
    <s v="JULIO"/>
    <s v="JULIO"/>
    <n v="4.5"/>
    <n v="4120000"/>
    <n v="18540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el proceso de revisión y verificación de cuentas de cobro de la subdirección de promoción de la participación."/>
    <s v="O232020200883990_Otros servicios profesionales, técnicos y empresariales n.c.p."/>
    <s v="CCE-16 Contratación Directa"/>
    <s v="ENERO"/>
    <s v="ENERO"/>
    <n v="6"/>
    <n v="2672850"/>
    <n v="160371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el proceso de revisión y verificación de cuentas de cobro de la subdirección de promoción de la participación."/>
    <s v="O232020200883990_Otros servicios profesionales, técnicos y empresariales n.c.p."/>
    <s v="CCE-16 Contratación Directa"/>
    <s v="JULIO"/>
    <s v="JULIO"/>
    <n v="4.5"/>
    <n v="2672850"/>
    <n v="12027825"/>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delantar  la revisión de cuentas de cobro y apoyo en el manejo de SECOP II"/>
    <s v="O232020200883990_Otros servicios profesionales, técnicos y empresariales n.c.p."/>
    <s v="CCE-16 Contratación Directa"/>
    <s v="ENERO"/>
    <s v="ENERO"/>
    <n v="6"/>
    <n v="3321000"/>
    <n v="19926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delantar  la revisión de cuentas de cobro y apoyo en el manejo de SECOP II"/>
    <s v="O232020200883990_Otros servicios profesionales, técnicos y empresariales n.c.p."/>
    <s v="CCE-16 Contratación Directa"/>
    <s v="JULIO"/>
    <s v="JULIO"/>
    <n v="5"/>
    <n v="3321000"/>
    <n v="16605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realizar la proyección, ajuste, seguimiento y cumplimiento del presupuesto y metas de los proyectos de inversión a cargo de la SPP"/>
    <s v="O232020200883990_Otros servicios profesionales, técnicos y empresariales n.c.p."/>
    <s v="CCE-16 Contratación Directa"/>
    <s v="ENERO"/>
    <s v="ENERO"/>
    <n v="6"/>
    <n v="4878600"/>
    <n v="292716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realizar la proyección, ajuste, seguimiento y cumplimiento del presupuesto y metas de los proyectos de inversión a cargo de la SPP"/>
    <s v="O232020200883990_Otros servicios profesionales, técnicos y empresariales n.c.p."/>
    <s v="CCE-16 Contratación Directa"/>
    <s v="JULIO"/>
    <s v="JULIO"/>
    <n v="5"/>
    <n v="4878600"/>
    <n v="24393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asesorar, desarrollar, analizar y elaborar el seguimiento a temas de carácter jurídico de la SPP"/>
    <s v="O232020200883990_Otros servicios profesionales, técnicos y empresariales n.c.p."/>
    <s v="CCE-16 Contratación Directa"/>
    <s v="ENERO"/>
    <s v="ENERO"/>
    <n v="6"/>
    <n v="8000000"/>
    <n v="48000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asesorar, desarrollar, analizar y elaborar el seguimiento a temas de carácter jurídico de la SPP"/>
    <s v="O232020200883990_Otros servicios profesionales, técnicos y empresariales n.c.p."/>
    <s v="CCE-16 Contratación Directa"/>
    <s v="JULIO"/>
    <s v="JULIO"/>
    <n v="5"/>
    <n v="8000000"/>
    <n v="40000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analizar y elaborar documentos y/o desarrollar gestiones precontractuales, contractuales y postcontractuales, elaboración de conceptos "/>
    <s v="O232020200883990_Otros servicios profesionales, técnicos y empresariales n.c.p."/>
    <s v="CCE-16 Contratación Directa"/>
    <s v="ENERO"/>
    <s v="ENERO"/>
    <n v="6"/>
    <n v="4500000"/>
    <n v="27000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analizar y elaborar documentos y/o desarrollar gestiones precontractuales, contractuales y postcontractuales, elaboración de conceptos "/>
    <s v="O232020200883990_Otros servicios profesionales, técnicos y empresariales n.c.p."/>
    <s v="CCE-16 Contratación Directa"/>
    <s v="JULIO"/>
    <s v="JULIO"/>
    <n v="4.5"/>
    <n v="4500000"/>
    <n v="20250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gestionar y desarrollar el diseño y seguimiento a los proyectos de inversión, articulando la implementación del modelo integrado de planeación y gestión"/>
    <s v="O232020200883990_Otros servicios profesionales, técnicos y empresariales n.c.p."/>
    <s v="CCE-16 Contratación Directa"/>
    <s v="ENERO"/>
    <s v="ENERO"/>
    <n v="6"/>
    <n v="4635000"/>
    <n v="27810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gestionar y desarrollar el diseño y seguimiento a los proyectos de inversión, articulando la implementación del modelo integrado de planeación y gestión"/>
    <s v="O232020200883990_Otros servicios profesionales, técnicos y empresariales n.c.p."/>
    <s v="CCE-16 Contratación Directa"/>
    <s v="JULIO"/>
    <s v="JULIO"/>
    <n v="5"/>
    <n v="4635000"/>
    <n v="23175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implementar  y hacer seguimiento al modelo integrado de planeación."/>
    <s v="O232020200883990_Otros servicios profesionales, técnicos y empresariales n.c.p."/>
    <s v="CCE-16 Contratación Directa"/>
    <s v="ENERO"/>
    <s v="ENERO"/>
    <n v="6"/>
    <n v="4500000"/>
    <n v="27000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implementar  y hacer seguimiento al modelo integrado de planeación."/>
    <s v="O232020200883990_Otros servicios profesionales, técnicos y empresariales n.c.p."/>
    <s v="CCE-16 Contratación Directa"/>
    <s v="JULIO"/>
    <s v="JULIO"/>
    <n v="4"/>
    <n v="4500000"/>
    <n v="18000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iseñar estrategias de comunicación que promuevan e impulsen la participación "/>
    <s v="O232020200884420_Servicios de agencias de noticias para medios audiovisuales"/>
    <s v="CCE-16 Contratación Directa"/>
    <s v="ENERO"/>
    <s v="ENERO"/>
    <n v="6"/>
    <n v="5000000"/>
    <n v="30000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iseñar estrategias de comunicación que promuevan e impulsen la participación "/>
    <s v="O232020200884420_Servicios de agencias de noticias para medios audiovisuales"/>
    <s v="CCE-16 Contratación Directa"/>
    <s v="JULIO"/>
    <s v="JULIO"/>
    <n v="5"/>
    <n v="5000000"/>
    <n v="25000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asesorar la innovación de la participación a través del diseño e implementación de plataformas tecnologicas "/>
    <s v="O232020200883990_Otros servicios profesionales, técnicos y empresariales n.c.p."/>
    <s v="CCE-16 Contratación Directa"/>
    <s v="ENERO"/>
    <s v="ENERO"/>
    <n v="6"/>
    <n v="6500000"/>
    <n v="39000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asesorar la innovación de la participación a través del diseño e implementación de plataformas tecnologicas "/>
    <s v="O232020200883990_Otros servicios profesionales, técnicos y empresariales n.c.p."/>
    <s v="CCE-16 Contratación Directa"/>
    <s v="JULIO"/>
    <s v="JULIO"/>
    <n v="4"/>
    <n v="6500000"/>
    <n v="26000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s v="82000000;_x000a_82100000;_x000a_82101500;_x000a_82101905;_x000a_82140000;"/>
    <s v="Servicio de diseño e impresión de material pedagógico "/>
    <s v="O232020200991119_Otros servicios de la administración pública n.c.p."/>
    <s v="CCE-06 Selección abreviada menor cuantía"/>
    <s v="Enero "/>
    <s v="Febrero "/>
    <n v="11"/>
    <s v="N/A"/>
    <n v="6445688"/>
    <s v="Subdirección de Promoción de la Paticipación"/>
    <s v="1-100-F001_VA-Recursos distrito"/>
    <s v="NO"/>
    <s v="N/A"/>
    <s v=" "/>
  </r>
  <r>
    <s v="05 - Construir Bogotá Región con gobierno abierto, transparente y ciudadanía consciente"/>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78111800"/>
    <s v="Servicio especial de transporte terrestre en la ciudad de Bogotá y sus áreas rurales con el fin de dar complimiento a la promoción y fortalecimiento de los procesos participativos de las organizaciones sociales, comunales y comunitarias."/>
    <s v="O232020200664114_Servicios de transporte terrestre especial local de pasajeros"/>
    <s v="CCE-07 Selección Abreviada - Subasta Inversa "/>
    <s v="ENERO"/>
    <s v="ENERO"/>
    <n v="12"/>
    <s v="N/A"/>
    <n v="22488179"/>
    <s v="Subdirección de Promoción de la Paticipación"/>
    <s v="1-100-F001_VA-Recursos distrito"/>
    <s v="NO"/>
    <s v="N/A"/>
    <s v=" "/>
  </r>
  <r>
    <s v="05 - Construir Bogotá Región con gobierno abierto, transparente y ciudadanía consciente"/>
    <s v="51 - Gobierno Abierto"/>
    <x v="2"/>
    <s v="432 - Reformular la Política Pública de Participación Incidente"/>
    <s v="1 - Formular 100% el documento de la política pública "/>
    <n v="80111600"/>
    <s v="Profesional para producir los insumos necesarios en el proceso de reformulación de la Política Pública de Participación Incidente del distrito – PPPI"/>
    <s v="O232020200991119_Otros servicios de la administración pública n.c.p."/>
    <s v="CCE-16 Contratación Directa"/>
    <s v="ENERO"/>
    <s v="ENERO"/>
    <n v="8"/>
    <n v="5150000"/>
    <n v="41200000"/>
    <s v="Subdirección de Promoción de la Paticipación"/>
    <s v="1-100-F001_VA-Recursos distrito"/>
    <s v="NO"/>
    <s v="N/A"/>
    <s v=" "/>
  </r>
  <r>
    <s v="05 - Construir Bogotá Región con gobierno abierto, transparente y ciudadanía consciente"/>
    <s v="51 - Gobierno Abierto"/>
    <x v="2"/>
    <s v="432 - Reformular la Política Pública de Participación Incidente"/>
    <s v="1 - Formular 100% el documento de la política pública "/>
    <n v="80111600"/>
    <s v="Profesional para diseñar, sistematizar y analizar rutas de articulación normativa "/>
    <s v="O232020200991119_Otros servicios de la administración pública n.c.p."/>
    <s v="CCE-16 Contratación Directa"/>
    <s v="ENERO"/>
    <s v="ENERO"/>
    <n v="8"/>
    <n v="5150000"/>
    <n v="41200000"/>
    <s v="Subdirección de Promoción de la Paticipación"/>
    <s v="1-100-F001_VA-Recursos distrito"/>
    <s v="NO"/>
    <s v="N/A"/>
    <s v=" "/>
  </r>
  <r>
    <s v="05 - Construir Bogotá Región con gobierno abierto, transparente y ciudadanía consciente"/>
    <s v="51 - Gobierno Abierto"/>
    <x v="2"/>
    <s v="432 - Reformular la Política Pública de Participación Incidente"/>
    <s v="1 - Formular 100% el documento de la política pública "/>
    <n v="80111600"/>
    <s v="Profesional para liderar los procesos de reformulación del nuevo Sistema de Participación Incidente del Distrito y de la Política Pública de Participación Incidente PPPI"/>
    <s v="O232020200991119_Otros servicios de la administración pública n.c.p."/>
    <s v="CCE-16 Contratación Directa"/>
    <s v="ENERO"/>
    <s v="ENERO"/>
    <n v="6"/>
    <n v="7118179"/>
    <n v="42709074"/>
    <s v="Subdirección de Promoción de la Paticipación"/>
    <s v="1-100-F001_VA-Recursos distrito"/>
    <s v="NO"/>
    <s v="N/A"/>
    <s v=" "/>
  </r>
  <r>
    <s v="05 - Construir Bogotá Región con gobierno abierto, transparente y ciudadanía consciente"/>
    <s v="51 - Gobierno Abierto"/>
    <x v="2"/>
    <s v="432 - Reformular la Política Pública de Participación Incidente"/>
    <s v="1 - Formular 100% el documento de la política pública "/>
    <n v="80111600"/>
    <s v="Profesional para liderar los procesos de reformulación del nuevo Sistema de Participación Incidente del Distrito y de la Política Pública de Participación Incidente PPPI"/>
    <s v="O232020200991119_Otros servicios de la administración pública n.c.p."/>
    <s v="CCE-16 Contratación Directa"/>
    <s v="JULIO"/>
    <s v="JULIO"/>
    <n v="5"/>
    <n v="7118179"/>
    <n v="35590895"/>
    <s v="Subdirección de Promoción de la Paticipación"/>
    <s v="1-100-F001_VA-Recursos distrito"/>
    <s v="NO"/>
    <s v="N/A"/>
    <m/>
  </r>
  <r>
    <s v="05 - Construir Bogotá Región con gobierno abierto, transparente y ciudadanía consciente"/>
    <s v="51 - Gobierno Abierto"/>
    <x v="2"/>
    <s v="432 - Reformular la Política Pública de Participación Incidente"/>
    <s v="1 - Formular 100% el documento de la política pública "/>
    <n v="80111600"/>
    <s v="Profesional para aportar en la coordinación de los equipos territoriales de la SPP y lograr su articulación y consolidación con los equipos territoriales del IDPAC y el Distrito"/>
    <s v="O232020200991119_Otros servicios de la administración pública n.c.p."/>
    <s v="CCE-16 Contratación Directa"/>
    <s v="ENERO"/>
    <s v="ENERO"/>
    <n v="6"/>
    <n v="4000000"/>
    <n v="24000000"/>
    <s v="Subdirección de Promoción de la Paticipación"/>
    <s v="1-100-F001_VA-Recursos distrito"/>
    <s v="NO"/>
    <s v="N/A"/>
    <s v=" "/>
  </r>
  <r>
    <s v="05 - Construir Bogotá Región con gobierno abierto, transparente y ciudadanía consciente"/>
    <s v="51 - Gobierno Abierto"/>
    <x v="2"/>
    <s v="432 - Reformular la Política Pública de Participación Incidente"/>
    <s v="1 - Formular 100% el documento de la política pública "/>
    <n v="80111600"/>
    <s v="Profesional para aportar en la coordinación de los equipos territoriales de la SPP y lograr su articulación y consolidación con los equipos territoriales del IDPAC y el Distrito"/>
    <s v="O232020200991119_Otros servicios de la administración pública n.c.p."/>
    <s v="CCE-16 Contratación Directa"/>
    <s v="JULIO"/>
    <s v="JULIO"/>
    <n v="4.5"/>
    <n v="4000000"/>
    <n v="18000000"/>
    <s v="Subdirección de Promoción de la Paticipación"/>
    <s v="1-100-F001_VA-Recursos distrito"/>
    <s v="NO"/>
    <s v="N/A"/>
    <m/>
  </r>
  <r>
    <s v="05 - Construir Bogotá Región con gobierno abierto, transparente y ciudadanía consciente"/>
    <s v="51 - Gobierno Abierto"/>
    <x v="2"/>
    <s v="432 - Reformular la Política Pública de Participación Incidente"/>
    <s v="1 - Formular 100% el documento de la política pública "/>
    <n v="80111600"/>
    <s v="Servicio de apoyo para realizar labores de asistencia y gestión documental de archivo físico y digital"/>
    <s v="O232020200883990_Otros servicios profesionales, técnicos y empresariales n.c.p."/>
    <s v="CCE-16 Contratación Directa"/>
    <s v="ENERO"/>
    <s v="ENERO"/>
    <n v="6"/>
    <n v="1868400"/>
    <n v="11210400"/>
    <s v="Subdirección de Promoción de la Paticipación"/>
    <s v="1-100-F001_VA-Recursos distrito"/>
    <s v="NO"/>
    <s v="N/A"/>
    <s v=" "/>
  </r>
  <r>
    <s v="05 - Construir Bogotá Región con gobierno abierto, transparente y ciudadanía consciente"/>
    <s v="51 - Gobierno Abierto"/>
    <x v="2"/>
    <s v="432 - Reformular la Política Pública de Participación Incidente"/>
    <s v="1 - Formular 100% el documento de la política pública "/>
    <n v="80111600"/>
    <s v="Servicio de apoyo para realizar labores de asistencia y gestión documental de archivo físico y digital"/>
    <s v="O232020200883990_Otros servicios profesionales, técnicos y empresariales n.c.p."/>
    <s v="CCE-16 Contratación Directa"/>
    <s v="JULIO"/>
    <s v="JULIO"/>
    <n v="4.5"/>
    <n v="1868400"/>
    <n v="8407800"/>
    <s v="Subdirección de Promoción de la Paticipación"/>
    <s v="1-100-F001_VA-Recursos distrito"/>
    <s v="NO"/>
    <s v="N/A"/>
    <m/>
  </r>
  <r>
    <s v="05 - Construir Bogotá Región con gobierno abierto, transparente y ciudadanía consciente"/>
    <s v="51 - Gobierno Abierto"/>
    <x v="2"/>
    <s v="432 - Reformular la Política Pública de Participación Incidente"/>
    <s v="1 - Formular 100% el documento de la política pública "/>
    <n v="80111600"/>
    <s v="Profesional para sistematizar y articular normatividad existente en el marco del nuevo Sistema de Participación de Bogotá"/>
    <s v="O232020200991119_Otros servicios de la administración pública n.c.p."/>
    <s v="CCE-16 Contratación Directa"/>
    <s v="ENERO"/>
    <s v="ENERO"/>
    <n v="4"/>
    <n v="4000000"/>
    <n v="16000000"/>
    <s v="Subdirección de Promoción de la Paticipación"/>
    <s v="1-100-F001_VA-Recursos distrito"/>
    <s v="NO"/>
    <s v="N/A"/>
    <s v=" "/>
  </r>
  <r>
    <s v="05 - Construir Bogotá Región con gobierno abierto, transparente y ciudadanía consciente"/>
    <s v="51 - Gobierno Abierto"/>
    <x v="2"/>
    <s v="432 - Reformular la Política Pública de Participación Incidente"/>
    <s v="1 - Formular 100% el documento de la política pública "/>
    <s v="80141600;80141900;80111600;81141600"/>
    <s v="Servicios logísticos y operativos para la organización y ejecución de las actividades y eventos institucionales realizados por el IDPAC."/>
    <s v="O232020200991119_Otros servicios de la administración pública n.c.p."/>
    <s v="CCE-06 Selección abreviada menor cuantía"/>
    <s v="ENERO"/>
    <s v="ENERO"/>
    <n v="7"/>
    <s v="N/A"/>
    <n v="15000000"/>
    <s v="Subdirección de Promoción de la Pa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6"/>
    <n v="3296000"/>
    <n v="19776000"/>
    <s v="Gerencia de Instancias y Mecanismos de Par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JULIO"/>
    <s v="JULIO"/>
    <n v="4"/>
    <n v="3296000"/>
    <n v="1318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6"/>
    <n v="3296000"/>
    <n v="19776000"/>
    <s v="Gerencia de Instancias y Mecanismos de Par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JULIO"/>
    <s v="JULIO"/>
    <n v="4"/>
    <n v="3296000"/>
    <n v="1318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6"/>
    <n v="3296000"/>
    <n v="19776000"/>
    <s v="Gerencia de Instancias y Mecanismos de Par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JULIO"/>
    <s v="JULIO"/>
    <n v="4"/>
    <n v="3296000"/>
    <n v="1318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6"/>
    <n v="3296000"/>
    <n v="19776000"/>
    <s v="Gerencia de Instancias y Mecanismos de Par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JULIO"/>
    <s v="JULIO"/>
    <n v="4"/>
    <n v="3296000"/>
    <n v="1318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6"/>
    <n v="3296000"/>
    <n v="19776000"/>
    <s v="Gerencia de Instancias y Mecanismos de Par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JULIO"/>
    <s v="JULIO"/>
    <n v="4"/>
    <n v="3296000"/>
    <n v="1318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6"/>
    <n v="3296000"/>
    <n v="19776000"/>
    <s v="Gerencia de Instancias y Mecanismos de Par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JULIO"/>
    <s v="JULIO"/>
    <n v="4"/>
    <n v="3296000"/>
    <n v="1318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6"/>
    <n v="3296000"/>
    <n v="19776000"/>
    <s v="Gerencia de Instancias y Mecanismos de Par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JULIO"/>
    <s v="JULIO"/>
    <n v="4"/>
    <n v="3296000"/>
    <n v="1318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6"/>
    <n v="3296000"/>
    <n v="19776000"/>
    <s v="Gerencia de Instancias y Mecanismos de Par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JULIO"/>
    <s v="JULIO"/>
    <n v="4"/>
    <n v="3296000"/>
    <n v="1318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6"/>
    <n v="3296000"/>
    <n v="19776000"/>
    <s v="Gerencia de Instancias y Mecanismos de Par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JULIO"/>
    <s v="JULIO"/>
    <n v="4"/>
    <n v="3296000"/>
    <n v="1318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6"/>
    <n v="3296000"/>
    <n v="19776000"/>
    <s v="Gerencia de Instancias y Mecanismos de Par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JULIO"/>
    <s v="JULIO"/>
    <n v="4"/>
    <n v="3296000"/>
    <n v="1318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6"/>
    <n v="3296000"/>
    <n v="19776000"/>
    <s v="Gerencia de Instancias y Mecanismos de Par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JULIO"/>
    <s v="JULIO"/>
    <n v="4"/>
    <n v="3296000"/>
    <n v="1318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6"/>
    <n v="3296000"/>
    <n v="19776000"/>
    <s v="Gerencia de Instancias y Mecanismos de Par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JULIO"/>
    <s v="JULIO"/>
    <n v="4"/>
    <n v="3296000"/>
    <n v="1318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6"/>
    <n v="3296000"/>
    <n v="19776000"/>
    <s v="Gerencia de Instancias y Mecanismos de Par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JULIO"/>
    <s v="JULIO"/>
    <n v="4"/>
    <n v="3296000"/>
    <n v="1318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6"/>
    <n v="3296000"/>
    <n v="19776000"/>
    <s v="Gerencia de Instancias y Mecanismos de Par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JULIO"/>
    <s v="JULIO"/>
    <n v="4"/>
    <n v="3296000"/>
    <n v="1318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6"/>
    <n v="3296000"/>
    <n v="19776000"/>
    <s v="Gerencia de Instancias y Mecanismos de Par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JULIO"/>
    <s v="JULIO"/>
    <n v="4"/>
    <n v="3296000"/>
    <n v="1318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6"/>
    <n v="3296000"/>
    <n v="19776000"/>
    <s v="Gerencia de Instancias y Mecanismos de Par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JULIO"/>
    <s v="JULIO"/>
    <n v="4"/>
    <n v="3296000"/>
    <n v="1318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6"/>
    <n v="3296000"/>
    <n v="19776000"/>
    <s v="Gerencia de Instancias y Mecanismos de Par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JULIO"/>
    <s v="JULIO"/>
    <n v="4"/>
    <n v="3296000"/>
    <n v="1318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6"/>
    <n v="3296000"/>
    <n v="19776000"/>
    <s v="Gerencia de Instancias y Mecanismos de Par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JULIO"/>
    <s v="JULIO"/>
    <n v="4"/>
    <n v="3296000"/>
    <n v="1318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6"/>
    <n v="3296000"/>
    <n v="19776000"/>
    <s v="Gerencia de Instancias y Mecanismos de Par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JULIO"/>
    <s v="JULIO"/>
    <n v="4"/>
    <n v="3296000"/>
    <n v="1318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6"/>
    <n v="3296000"/>
    <n v="19776000"/>
    <s v="Gerencia de Instancias y Mecanismos de Par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JULIO"/>
    <s v="JULIO"/>
    <n v="4"/>
    <n v="3296000"/>
    <n v="1318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ENERO"/>
    <s v="ENERO"/>
    <n v="6"/>
    <n v="2266000"/>
    <n v="13596000"/>
    <s v="Gerencia de Instancias y Mecanismos de Par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JULIO"/>
    <s v="JULIO"/>
    <n v="4"/>
    <n v="2266000"/>
    <n v="906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ENERO"/>
    <s v="ENERO"/>
    <n v="6"/>
    <n v="2266000"/>
    <n v="13596000"/>
    <s v="Gerencia de Instancias y Mecanismos de Par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JULIO"/>
    <s v="JULIO"/>
    <n v="4"/>
    <n v="2266000"/>
    <n v="906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ENERO"/>
    <s v="ENERO"/>
    <n v="6"/>
    <n v="2266000"/>
    <n v="13596000"/>
    <s v="Gerencia de Instancias y Mecanismos de Par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JULIO"/>
    <s v="JULIO"/>
    <n v="4"/>
    <n v="2266000"/>
    <n v="906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ENERO"/>
    <s v="ENERO"/>
    <n v="6"/>
    <n v="2266000"/>
    <n v="13596000"/>
    <s v="Gerencia de Instancias y Mecanismos de Par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JULIO"/>
    <s v="JULIO"/>
    <n v="4"/>
    <n v="2266000"/>
    <n v="906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ENERO"/>
    <s v="ENERO"/>
    <n v="6"/>
    <n v="2266000"/>
    <n v="13596000"/>
    <s v="Gerencia de Instancias y Mecanismos de Par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JULIO"/>
    <s v="JULIO"/>
    <n v="4"/>
    <n v="2266000"/>
    <n v="906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ENERO"/>
    <s v="ENERO"/>
    <n v="6"/>
    <n v="2266000"/>
    <n v="13596000"/>
    <s v="Gerencia de Instancias y Mecanismos de Par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JULIO"/>
    <s v="JULIO"/>
    <n v="4"/>
    <n v="2266000"/>
    <n v="906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ENERO"/>
    <s v="ENERO"/>
    <n v="6"/>
    <n v="2266000"/>
    <n v="13596000"/>
    <s v="Gerencia de Instancias y Mecanismos de Par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JULIO"/>
    <s v="JULIO"/>
    <n v="4"/>
    <n v="2266000"/>
    <n v="906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ENERO"/>
    <s v="ENERO"/>
    <n v="6"/>
    <n v="2266000"/>
    <n v="13596000"/>
    <s v="Gerencia de Instancias y Mecanismos de Par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JULIO"/>
    <s v="JULIO"/>
    <n v="4"/>
    <n v="2266000"/>
    <n v="906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ENERO"/>
    <s v="ENERO"/>
    <n v="6"/>
    <n v="2266000"/>
    <n v="13596000"/>
    <s v="Gerencia de Instancias y Mecanismos de Par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JULIO"/>
    <s v="JULIO"/>
    <n v="4"/>
    <n v="2266000"/>
    <n v="906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ENERO"/>
    <s v="ENERO"/>
    <n v="6"/>
    <n v="2266000"/>
    <n v="13596000"/>
    <s v="Gerencia de Instancias y Mecanismos de Par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JULIO"/>
    <s v="JULIO"/>
    <n v="4"/>
    <n v="2266000"/>
    <n v="906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ENERO"/>
    <s v="ENERO"/>
    <n v="6"/>
    <n v="2266000"/>
    <n v="13596000"/>
    <s v="Gerencia de Instancias y Mecanismos de Par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JULIO"/>
    <s v="JULIO"/>
    <n v="4"/>
    <n v="2266000"/>
    <n v="906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ENERO"/>
    <s v="ENERO"/>
    <n v="6"/>
    <n v="2266000"/>
    <n v="13596000"/>
    <s v="Gerencia de Instancias y Mecanismos de Participación"/>
    <s v="1-100-F001_VA-Recursos distrito"/>
    <s v="NO"/>
    <s v="N/A"/>
    <s v=" "/>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JULIO"/>
    <s v="JULIO"/>
    <n v="4"/>
    <n v="2266000"/>
    <n v="906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ENERO"/>
    <s v="ENERO"/>
    <n v="6"/>
    <n v="2266000"/>
    <n v="13596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JULIO"/>
    <s v="JULIO"/>
    <n v="4"/>
    <n v="2266000"/>
    <n v="906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ENERO"/>
    <s v="ENERO"/>
    <n v="6"/>
    <n v="2266000"/>
    <n v="13596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JULIO"/>
    <s v="JULIO"/>
    <n v="4"/>
    <n v="2266000"/>
    <n v="906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ENERO"/>
    <s v="ENERO"/>
    <n v="6"/>
    <n v="2266000"/>
    <n v="13596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JULIO"/>
    <s v="JULIO"/>
    <n v="4"/>
    <n v="2266000"/>
    <n v="906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ENERO"/>
    <s v="ENERO"/>
    <n v="6"/>
    <n v="2266000"/>
    <n v="13596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JULIO"/>
    <s v="JULIO"/>
    <n v="4"/>
    <n v="2266000"/>
    <n v="906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ENERO"/>
    <s v="ENERO"/>
    <n v="6"/>
    <n v="2266000"/>
    <n v="13596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JULIO"/>
    <s v="JULIO"/>
    <n v="4"/>
    <n v="2266000"/>
    <n v="906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ENERO"/>
    <s v="ENERO"/>
    <n v="6"/>
    <n v="2266000"/>
    <n v="13596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JULIO"/>
    <s v="JULIO"/>
    <n v="4"/>
    <n v="2266000"/>
    <n v="906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ENERO"/>
    <s v="ENERO"/>
    <n v="6"/>
    <n v="2266000"/>
    <n v="13596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JULIO"/>
    <s v="JULIO"/>
    <n v="4"/>
    <n v="2266000"/>
    <n v="906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ENERO"/>
    <s v="ENERO"/>
    <n v="6"/>
    <n v="2266000"/>
    <n v="13596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JULIO"/>
    <s v="JULIO"/>
    <n v="4"/>
    <n v="2266000"/>
    <n v="906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ENERO"/>
    <s v="ENERO"/>
    <n v="6"/>
    <n v="2266000"/>
    <n v="13596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
    <s v="O232020200991119_Otros servicios de la administración pública n.c.p."/>
    <s v="CCE-16 Contratación Directa"/>
    <s v="JULIO"/>
    <s v="JULIO"/>
    <n v="4"/>
    <n v="2266000"/>
    <n v="9064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realizar seguimiento a la gestión administrativa, financiera_x000a_y de archivo a cargo de la Gerencia de Instancias y Mecanismos de Participación."/>
    <s v="O232020200883990_Otros servicios profesionales, técnicos y empresariales n.c.p."/>
    <s v="CCE-16 Contratación Directa"/>
    <s v="ENERO"/>
    <s v="ENERO"/>
    <n v="11"/>
    <n v="3296000"/>
    <n v="36256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Profesional para implementar la estrategia de planeación participativa local y el modelo de articulación territorial en el marco del Sistema Local y Distrital Participación."/>
    <s v="O232020200991119_Otros servicios de la administración pública n.c.p."/>
    <s v="CCE-16 Contratación Directa"/>
    <s v="ENERO"/>
    <s v="ENERO"/>
    <s v="10 meses_x000a_3 días"/>
    <n v="3321601"/>
    <n v="33605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Profesional para orientar el desarrollo del modelo de fortalecimiento a instancias de participación ciudadana para cada una de sus etapas, en los_x000a_diferentes territorios, en consonancia con los propósitos del Sistema Local y Distrital de Participación"/>
    <s v="O232020200883990_Otros servicios profesionales, técnicos y empresariales n.c.p."/>
    <s v="CCE-16 Contratación Directa"/>
    <s v="ENERO"/>
    <s v="ENERO"/>
    <n v="10"/>
    <n v="4276560"/>
    <n v="427656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Profesional para aportar en el análisis de información y la construcción de propuestas de intervención participativa local y distrital de la Gerencia de Instancias y Mecanismos de Participación._x000a_"/>
    <s v="O232020200883990_Otros servicios profesionales, técnicos y empresariales n.c.p."/>
    <s v="CCE-16 Contratación Directa"/>
    <s v="ENERO"/>
    <s v="ENERO"/>
    <n v="10"/>
    <n v="3708000"/>
    <n v="37080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Profesionales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_x000a_Participación del instituto. "/>
    <s v="O232020200883990_Otros servicios profesionales, técnicos y empresariales n.c.p."/>
    <s v="CCE-16 Contratación Directa"/>
    <s v="ENERO"/>
    <s v="ENERO"/>
    <s v="10 meses_x000a_15 días"/>
    <n v="7210000"/>
    <n v="75705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Profesional para realizar acompañamiento técnico a las instancias distritales y locales que le sean asignadas con el propósito de fortalecer su actuación en el marco de la Política de participación y el modelo de fortalecimiento a instancias"/>
    <s v="O232020200883990_Otros servicios profesionales, técnicos y empresariales n.c.p."/>
    <s v="CCE-16 Contratación Directa"/>
    <s v="ENERO"/>
    <s v="ENERO"/>
    <n v="10"/>
    <n v="4500000"/>
    <n v="45000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78111800"/>
    <s v="Servicio especial de transporte terrestre en la ciudad de Bogotá y sus áreas rurales con el fin de dar complimiento a la promoción y fortalecimiento de los procesos participativos de las organizaciones sociales, comunales y comunitarias"/>
    <s v="O232020200664114_Servicios de transporte terrestre especial local de pasajeros"/>
    <s v="CCE-07 Selección Abreviada - Subasta Inversa"/>
    <s v="ENERO"/>
    <s v="Febrero "/>
    <n v="11"/>
    <s v="N/A"/>
    <n v="68360000"/>
    <s v="Gerencia de Instancias y Mecanismos de Participación"/>
    <s v="1-100-F001_VA-Recursos distrito"/>
    <s v="NO"/>
    <s v="N/A"/>
    <m/>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s v="80141600;80141900;80111600;81141600"/>
    <s v="Servicios logísticos y operativos para la organización y ejecución de las actividades y eventos institucionales realizados por el IDPAC."/>
    <s v="O232020200991119_Otros servicios de la administración pública n.c.p."/>
    <s v="CCE-06 Selección abreviada menor cuantía"/>
    <s v="ENERO"/>
    <s v="Febrero "/>
    <n v="11"/>
    <s v="N/A"/>
    <n v="25820400"/>
    <s v="Gerencia de Instancias y Mecanismos de Participación"/>
    <s v="1-100-F001_VA-Recursos distrito"/>
    <s v="NO"/>
    <s v="N/A"/>
    <m/>
  </r>
  <r>
    <s v="05 - Construir Bogotá Región con gobierno abierto, transparente y ciudadanía consciente"/>
    <s v="57 - Gestión Pública Local"/>
    <x v="3"/>
    <s v="550 - Implementar una (1) estrategia de asesoría y/o acompañamiento técnico orientada a las 20 alcaldías locales, a las instituciones del distrito y a la ciudadanía, en el proceso de planeación y presupuestos participativos."/>
    <s v="1 -Realizar 50 asesorías técnicas entre alcaldías locales y entidades del distrito, en el proceso de planeación y presupuestos participativos"/>
    <n v="80111600"/>
    <s v=" Profesional para orientar las actividades asociadas a los procesos de articulación territorial."/>
    <s v="O232020200991119_Otros servicios de la administración pública n.c.p."/>
    <s v="CCE-16 Contratación Directa"/>
    <s v="ENERO"/>
    <s v="ENERO"/>
    <n v="6"/>
    <n v="5000000"/>
    <n v="30000000"/>
    <s v="Subdirección de Promoción de la Participación"/>
    <s v="1-100-F001_VA-Recursos distrito"/>
    <s v="NO"/>
    <s v="N/A"/>
    <m/>
  </r>
  <r>
    <s v="05 - Construir Bogotá Región con gobierno abierto, transparente y ciudadanía consciente"/>
    <s v="57 - Gestión Pública Local"/>
    <x v="3"/>
    <s v="550 - Implementar una (1) estrategia de asesoría y/o acompañamiento técnico orientada a las 20 alcaldías locales, a las instituciones del distrito y a la ciudadanía, en el proceso de planeación y presupuestos participativos."/>
    <s v="1 -Realizar 50 asesorías técnicas entre alcaldías locales y entidades del distrito, en el proceso de planeación y presupuestos participativos"/>
    <n v="80111600"/>
    <s v=" Profesional para orientar las actividades asociadas a los procesos de articulación territorial."/>
    <s v="O232020200991119_Otros servicios de la administración pública n.c.p."/>
    <s v="CCE-16 Contratación Directa"/>
    <s v="JULIO"/>
    <s v="JULIO"/>
    <n v="4"/>
    <n v="5000000"/>
    <n v="20000000"/>
    <s v="Subdirección de Promoción de la Participación"/>
    <s v="1-100-F001_VA-Recursos distrito"/>
    <s v="NO"/>
    <s v="N/A"/>
    <m/>
  </r>
  <r>
    <s v="05 - Construir Bogotá Región con gobierno abierto, transparente y ciudadanía consciente"/>
    <s v="57 - Gestión Pública Local"/>
    <x v="3"/>
    <s v="550 - Implementar una (1) estrategia de asesoría y/o acompañamiento técnico orientada a las 20 alcaldías locales, a las instituciones del distrito y a la ciudadanía, en el proceso de planeación y presupuestos participativos."/>
    <s v="1 -Realizar 50 asesorías técnicas entre alcaldías locales y entidades del distrito, en el proceso de planeación y presupuestos participativos"/>
    <n v="80111600"/>
    <s v="Profesional para liderar la estrategia de Gobierno Abierto, la estructuración de los procesos de planeación y presupuestos participativos "/>
    <s v="O232020200991119_Otros servicios de la administración pública n.c.p."/>
    <s v="CCE-16 Contratación Directa"/>
    <s v="ENERO"/>
    <s v="ENERO"/>
    <n v="6"/>
    <n v="4200000"/>
    <n v="25200000"/>
    <s v="Subdirección de Promoción de la Participación"/>
    <s v="1-100-F001_VA-Recursos distrito"/>
    <s v="NO"/>
    <s v="N/A"/>
    <m/>
  </r>
  <r>
    <s v="05 - Construir Bogotá Región con gobierno abierto, transparente y ciudadanía consciente"/>
    <s v="57 - Gestión Pública Local"/>
    <x v="3"/>
    <s v="550 - Implementar una (1) estrategia de asesoría y/o acompañamiento técnico orientada a las 20 alcaldías locales, a las instituciones del distrito y a la ciudadanía, en el proceso de planeación y presupuestos participativos."/>
    <s v="1 -Realizar 50 asesorías técnicas entre alcaldías locales y entidades del distrito, en el proceso de planeación y presupuestos participativos"/>
    <n v="80111600"/>
    <s v="Profesional para liderar la estrategia de Gobierno Abierto, la estructuración de los procesos de planeación y presupuestos participativos "/>
    <s v="O232020200991119_Otros servicios de la administración pública n.c.p."/>
    <s v="CCE-16 Contratación Directa"/>
    <s v="JULIO"/>
    <s v="JULIO"/>
    <n v="4"/>
    <n v="4200000"/>
    <n v="16800000"/>
    <s v="Subdirección de Promoción de la Participación"/>
    <s v="1-100-F001_VA-Recursos distrito"/>
    <s v="NO"/>
    <s v="N/A"/>
    <m/>
  </r>
  <r>
    <s v="05 - Construir Bogotá Región con gobierno abierto, transparente y ciudadanía consciente"/>
    <s v="57 - Gestión Pública Local"/>
    <x v="3"/>
    <s v="550 - Implementar una (1) estrategia de asesoría y/o acompañamiento técnico orientada a las 20 alcaldías locales, a las instituciones del distrito y a la ciudadanía, en el proceso de planeación y presupuestos participativos."/>
    <s v="1 -Realizar 50 asesorías técnicas entre alcaldías locales y entidades del distrito, en el proceso de planeación y presupuestos participativos"/>
    <n v="80111600"/>
    <s v="Profesional para acompañar la implementación y seguimiento de la estrategia de Gobierno Abierto y la estructuración e implementación integral de los procesos de planeación y presupuestos participativos"/>
    <s v="O232020200991119_Otros servicios de la administración pública n.c.p."/>
    <s v="CCE-16 Contratación Directa"/>
    <s v="ENERO"/>
    <s v="ENERO"/>
    <s v="9 meses_x000a_8 días"/>
    <n v="3736800"/>
    <n v="34690000"/>
    <s v="Subdirección de Promoción de la Participación"/>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Servicios de apoyo a la gestión para implementar acciones de asistencia técnica de la plataforma Moodle de formación virtual"/>
    <s v="O232020200992913 Servicios de educación para la formación y el trabajo"/>
    <s v="CCE-16 Contratación Directa"/>
    <s v="ENERO"/>
    <s v="ENERO"/>
    <n v="11"/>
    <n v="3399000"/>
    <n v="37389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Servicios profesionales para desarrollar procesos de sistematización y reporte "/>
    <s v="O232020200992913 Servicios de educación para la formación y el trabajo"/>
    <s v="CCE-16 Contratación Directa"/>
    <s v="junio"/>
    <s v="Julio "/>
    <n v="5"/>
    <n v="4120000"/>
    <n v="20600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Servicios profesionales para realizar el diseño  de piezas gráficas   requeridas en la estrategia de formación y promoción "/>
    <s v="O232020200992913 Servicios de educación para la formación y el trabajo"/>
    <s v="CCE-16 Contratación Directa"/>
    <s v="ENERO"/>
    <s v="ENERO"/>
    <n v="11"/>
    <n v="3605000"/>
    <n v="39655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Servicios profesionales   para estructurar, gestionar y hacer seguimiento a los procesos de formación que se desarrollan en las diferentes modalidades de formación "/>
    <s v="O232020200992913 Servicios de educación para la formación y el trabajo"/>
    <s v="CCE-16 Contratación Directa"/>
    <s v="ENERO"/>
    <s v="ENERO"/>
    <n v="11"/>
    <n v="4017000"/>
    <n v="44187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_x000a_Servicios profesionales para adecuar e implementar procesos de formación en las diferentes modalidades  "/>
    <s v="O232020200992913 Servicios de educación para la formación y el trabajo"/>
    <s v="CCE-16 Contratación Directa"/>
    <s v="ENERO"/>
    <s v="ENERO"/>
    <n v="11"/>
    <n v="4274500"/>
    <n v="470195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_x000a_Servicios profesionales para estructurar, adecuar e implementar procesos de formación en las diferentes modalidades  "/>
    <s v="O232020200992913 Servicios de educación para la formación y el trabajo"/>
    <s v="CCE-16 Contratación Directa"/>
    <s v="ENERO"/>
    <s v="ENERO"/>
    <n v="10.5"/>
    <n v="4738000"/>
    <n v="49749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Servicios profesionales   para el diseño e implementación de metodologías y didácticas para las diferentes modalidades de formación "/>
    <s v="O232020200992913 Servicios de educación para la formación y el trabajo"/>
    <s v="CCE-16 Contratación Directa"/>
    <s v="ENERO"/>
    <s v="ENERO"/>
    <n v="10.5"/>
    <n v="4738000"/>
    <n v="49749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Servicios profesionales  para articular e impulsar la estrategia de alianzas y redes"/>
    <s v="O232020200992913 Servicios de educación para la formación y el trabajo"/>
    <s v="CCE-16 Contratación Directa"/>
    <s v="ENERO"/>
    <s v="ENERO"/>
    <n v="11"/>
    <n v="5150000"/>
    <n v="56650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Servicios profesionales para implementar la estrategia de gestión de conocimiento "/>
    <s v="O232020200992913 Servicios de educación para la formación y el trabajo"/>
    <s v="CCE-16 Contratación Directa"/>
    <s v="ENERO"/>
    <s v="ENERO"/>
    <n v="11"/>
    <n v="5459000"/>
    <n v="60049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Servicios profesionales para implementar la línea editorial "/>
    <s v="O232020200992913 Servicios de educación para la formación y el trabajo"/>
    <s v="CCE-16 Contratación Directa"/>
    <s v="ENERO"/>
    <s v="ENERO"/>
    <n v="10"/>
    <n v="6386000"/>
    <n v="63860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Servicios profesionales   para la incorporación de los diferentes enfoques en los procesos de formación "/>
    <s v="O232020200992913 Servicios de educación para la formación y el trabajo"/>
    <s v="CCE-16 Contratación Directa"/>
    <s v="ENERO"/>
    <s v="ENERO"/>
    <n v="11"/>
    <n v="6386000"/>
    <n v="70246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Servicios profesionales para implementar actividades de cooperación de la estrategia de alianzas y redes "/>
    <s v="O232020200992913 Servicios de educación para la formación y el trabajo"/>
    <s v="CCE-16 Contratación Directa"/>
    <s v="ENERO"/>
    <s v="ENERO"/>
    <n v="10.5"/>
    <n v="4738000"/>
    <n v="49749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Servicios profesionales  para implementar los procesos de formación en materia diversidades étnicas y de género"/>
    <s v="O232020200992913 Servicios de educación para la formación y el trabajo"/>
    <s v="CCE-16 Contratación Directa"/>
    <s v="ENERO"/>
    <s v="ENERO"/>
    <n v="10.5"/>
    <n v="6386000"/>
    <n v="67053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Servicios profesionales  para estructurar, implementar y realizar seguimiento pedagógico, instruccional y técnico a la estrategia de formación "/>
    <s v="O232020200992913 Servicios de educación para la formación y el trabajo"/>
    <s v="CCE-16 Contratación Directa"/>
    <s v="ENERO"/>
    <s v="ENERO"/>
    <n v="11"/>
    <n v="6900000"/>
    <n v="75900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Servicios profesionales  para la gestión interinstitucional y el aprovechamiento de la información generada "/>
    <s v="O232020200992913 Servicios de educación para la formación y el trabajo"/>
    <s v="CCE-16 Contratación Directa"/>
    <s v="ENERO"/>
    <s v="ENERO"/>
    <n v="11"/>
    <n v="6900000"/>
    <n v="75900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_x000a_Servicios de apoyo a la gestión para desarrollar procesos de formación en la modalidad virtual y virtual asistida"/>
    <s v="O232020200992913 Servicios de educación para la formación y el trabajo"/>
    <s v="CCE-16 Contratación Directa"/>
    <s v="ENERO"/>
    <s v="ENERO"/>
    <n v="10"/>
    <n v="2060000"/>
    <n v="20600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_x000a_Servicios profesionales para desarrollar procesos de formación en las diferentes modalidades de formación "/>
    <s v="O232020200992913 Servicios de educación para la formación y el trabajo"/>
    <s v="CCE-16 Contratación Directa"/>
    <s v="ENERO"/>
    <s v="ENERO"/>
    <n v="10.5"/>
    <n v="3700000"/>
    <n v="38850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Servicios profesionales para desarrollar procesos de formación en las diferentes modalidades de formación"/>
    <s v="O232020200992913 Servicios de educación para la formación y el trabajo"/>
    <s v="CCE-16 Contratación Directa"/>
    <s v="ENERO"/>
    <s v="ENERO"/>
    <n v="10.5"/>
    <n v="3700000"/>
    <n v="38850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Servicios profesionales para desarrollar procesos de formación en las diferentes modalidades de formación "/>
    <s v="O232020200992913 Servicios de educación para la formación y el trabajo"/>
    <s v="CCE-16 Contratación Directa"/>
    <s v="ENERO"/>
    <s v="ENERO"/>
    <n v="10.5"/>
    <n v="3700000"/>
    <n v="38850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Servicios de apoyo a la gestión para acompañar el seguimiento financiero y administrativo "/>
    <s v="O232020200992913 Servicios de educación para la formación y el trabajo"/>
    <s v="CCE-16 Contratación Directa"/>
    <s v="ENERO"/>
    <s v="ENERO"/>
    <n v="11"/>
    <n v="3300000"/>
    <n v="36300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Servicios profesionales para desarrollar procesos de formación en materia de enfoque diferencial étnico "/>
    <s v="O232020200992913 Servicios de educación para la formación y el trabajo"/>
    <s v="CCE-16 Contratación Directa"/>
    <s v="junio"/>
    <s v="Julio "/>
    <n v="4.5"/>
    <n v="4359000"/>
    <n v="196155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Servicios profesionales  para realizar el diseño de contenido multimedia requerido en la estrategia de formación virtual "/>
    <s v="O232020200992913 Servicios de educación para la formación y el trabajo"/>
    <s v="CCE-16 Contratación Directa"/>
    <s v="ENERO"/>
    <s v="ENERO"/>
    <n v="11"/>
    <n v="4223000"/>
    <n v="46453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_x000a_Servicios profesionales para estructurar, adecuar e implementar procesos de formación en las diferentes modalidades  "/>
    <s v="O232020200992913 Servicios de educación para la formación y el trabajo"/>
    <s v="CCE-16 Contratación Directa"/>
    <s v="ENERO"/>
    <s v="ENERO"/>
    <n v="10.5"/>
    <n v="4738000"/>
    <n v="49749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Servicios profesionales  para elaborar documentos precontractuales y contractuales requeridos "/>
    <s v="O232020200992913 Servicios de educación para la formación y el trabajo"/>
    <s v="CCE-16 Contratación Directa"/>
    <s v="junio"/>
    <s v="Julio "/>
    <n v="5"/>
    <n v="7000000"/>
    <n v="35000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Servicios profesionales para la gestión, implementación y seguimiento de la estrategia de alianzas y redes"/>
    <s v="O232020200992913 Servicios de educación para la formación y el trabajo"/>
    <s v="CCE-16 Contratación Directa"/>
    <s v="ENERO"/>
    <s v="ENERO"/>
    <n v="11"/>
    <n v="6900000"/>
    <n v="75900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Servicios profesionales  para desarrollar los procesos de formación en materia de comunicación, lenguajes y herramientas para la accesibilidad "/>
    <s v="O232020200992913 Servicios de educación para la formación y el trabajo"/>
    <s v="CCE-16 Contratación Directa"/>
    <s v="ENERO"/>
    <s v="ENERO"/>
    <n v="10.5"/>
    <n v="5047000"/>
    <n v="529935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Servicios profesionales para realizar la administración técnica de la plataforma de formación virtual "/>
    <s v="O232020200992913 Servicios de educación para la formación y el trabajo"/>
    <s v="CCE-16 Contratación Directa"/>
    <s v="ENERO"/>
    <s v="ENERO"/>
    <n v="11"/>
    <n v="6180000"/>
    <n v="67980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Servicios profesionales para desarrollar procesos de formación en materia de comunicaciones accesibles y sociedad inclusiva "/>
    <s v="O232020200992913 Servicios de educación para la formación y el trabajo"/>
    <s v="CCE-16 Contratación Directa"/>
    <s v="ENERO"/>
    <s v="ENERO"/>
    <n v="10.5"/>
    <n v="6180000"/>
    <n v="64890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Servicios profesionales para realizar acciones de difusión, promoción y comunicaciones "/>
    <s v="O232020200992913 Servicios de educación para la formación y el trabajo"/>
    <s v="CCE-16 Contratación Directa"/>
    <s v="ENERO"/>
    <s v="ENERO"/>
    <n v="11"/>
    <n v="5500000"/>
    <n v="60500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Servicios profesionales para la implementación de la estrategia de conocimiento de las diferentes modalidades y procesos "/>
    <s v="O232020200992913 Servicios de educación para la formación y el trabajo"/>
    <s v="CCE-16 Contratación Directa"/>
    <s v="ENERO"/>
    <s v="ENERO"/>
    <n v="10"/>
    <n v="4500000"/>
    <n v="45000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Servicios de apoyo a la gestión para el desarrollo de la estrategia de intercambio de saberes y formación entre pares "/>
    <s v="O232020200992913 Servicios de educación para la formación y el trabajo"/>
    <s v="CCE-16 Contratación Directa"/>
    <s v="ENERO"/>
    <s v="ENERO"/>
    <n v="10"/>
    <n v="2600000"/>
    <n v="26000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Servicios profesionales  para la implementación de la estrategia de formación territorial en sus distintas modalidades"/>
    <s v="O232020200992913 Servicios de educación para la formación y el trabajo"/>
    <s v="CCE-16 Contratación Directa"/>
    <s v="ENERO"/>
    <s v="ENERO"/>
    <n v="9.5"/>
    <n v="5500000"/>
    <n v="52250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_x000a_Servicios profesionales para estructurar, adecuar e implementar procesos de formación en las diferentes modalidades  "/>
    <s v="O232020200992913 Servicios de educación para la formación y el trabajo"/>
    <s v="CCE-16 Contratación Directa"/>
    <s v="ENERO"/>
    <s v="ENERO"/>
    <n v="10.5"/>
    <n v="4738000"/>
    <n v="49749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Servicios profesionales para la realización de piezas y material audiovisual de los procesos de formación "/>
    <s v="O232020200992913 Servicios de educación para la formación y el trabajo"/>
    <s v="CCE-16 Contratación Directa"/>
    <s v="junio"/>
    <s v="Julio "/>
    <n v="2.5"/>
    <n v="4000000"/>
    <n v="10000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Servicios de apoyo a la gestión en procesos administrativos "/>
    <s v="O232020200992913 Servicios de educación para la formación y el trabajo"/>
    <s v="CCE-16 Contratación Directa"/>
    <s v="junio"/>
    <s v="Julio "/>
    <n v="5"/>
    <n v="3300000"/>
    <n v="16500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Servicios profesionales para el diseño pedagógico de los procesos de formación en sus distintas modalidades "/>
    <s v="O232020200992913 Servicios de educación para la formación y el trabajo"/>
    <s v="CCE-16 Contratación Directa"/>
    <s v="junio"/>
    <s v="Julio "/>
    <n v="5"/>
    <n v="3750000"/>
    <n v="1875000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Servicios logísticos y operativos para la organización y ejecución de las actividades y eventos institucionales realizados por el IDPAC."/>
    <s v="O232020200992913 Servicios de educación para la formación y el trabajo"/>
    <s v="CCE-06 Selección abreviada menor cuantía"/>
    <s v="Febrero"/>
    <s v="Marzo"/>
    <n v="11"/>
    <s v="N/A"/>
    <n v="22014390"/>
    <s v="Gerencia Escuela de Participación "/>
    <s v="1-100-F001_VA-Recursos distrito"/>
    <s v="NO"/>
    <s v="N/A"/>
    <m/>
  </r>
  <r>
    <s v="05 - Construir Bogotá Región con gobierno abierto, transparente y ciudadanía consciente"/>
    <s v="51 - Gobierno Abierto"/>
    <x v="4"/>
    <s v="422 - Implementar la Escuela de Formación Ciudadana Distrital"/>
    <s v=" 1 -  Formar 100.000 ciudadanos en la modalidad presencial y virtual para el fortalecimiento capacidades democráticas en la ciudadanía "/>
    <n v="80111600"/>
    <s v="Servicio especial de transporte terrestre en la ciudad de Bogotá y sus áreas rurales con el fin de dar complimiento a la promoción y fortalecimiento de los procesos participativos de las organizaciones sociales, comunales y comunitarias"/>
    <s v="O232020200992913 Servicios de educación para la formación y el trabajo"/>
    <s v="CCE-99 Selección abreviada - acuerdo marco"/>
    <s v="Febrero"/>
    <s v="Marzo"/>
    <n v="11"/>
    <s v="N/A"/>
    <n v="9874750"/>
    <s v="Gerencia Escuela de Participación "/>
    <s v="1-100-F001_VA-Recursos distrito"/>
    <s v="NO"/>
    <s v="N/A"/>
    <m/>
  </r>
  <r>
    <s v="05 - Construir Bogotá Región con gobierno abierto, transparente y ciudadanía consciente"/>
    <s v="51 - Gobierno Abierto"/>
    <x v="4"/>
    <n v="80111600"/>
    <s v="Servicios de apoyo a la gestión para desarrollar actividades de seguimiento a estudiantes en el marco de las prácticas laborales "/>
    <n v="80111600"/>
    <s v="Auxilio para prácticas laborales "/>
    <s v="O232020200992913 Servicios de educación para la formación y el trabajo"/>
    <s v="CCE-16 Contratación Directa"/>
    <s v="Febrero"/>
    <s v="Marzo"/>
    <n v="4.5"/>
    <s v="NA"/>
    <n v="20615400"/>
    <s v="Gerencia Escuela de Participación "/>
    <s v="1-100-F001_VA-Recursos distrito"/>
    <s v="NO"/>
    <s v="N/A"/>
    <s v=" "/>
  </r>
  <r>
    <s v="05 - Construir Bogotá Región con gobierno abierto, transparente y ciudadanía consciente"/>
    <s v="51 - Gobierno Abierto"/>
    <x v="4"/>
    <n v="80111600"/>
    <s v="Servicios de apoyo a la gestión para desarrollar actividades de seguimiento a estudiantes en el marco de las prácticas laborales "/>
    <n v="80111600"/>
    <s v="Auxilio para prácticas laborales "/>
    <s v="O232020200992913 Servicios de educación para la formación y el trabajo"/>
    <s v="CCE-16 Contratación Directa"/>
    <s v="Junio "/>
    <s v="Julio "/>
    <n v="4.5"/>
    <s v="NA"/>
    <n v="25584600"/>
    <s v="Gerencia Escuela de Participación "/>
    <s v="1-100-F001_VA-Recursos distrito"/>
    <s v="NO"/>
    <s v="N/A"/>
    <s v=" "/>
  </r>
  <r>
    <s v="05 - Construir Bogotá Región con gobierno abierto, transparente y ciudadanía consciente"/>
    <s v="51 - Gobierno Abierto"/>
    <x v="4"/>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Prestar los servicios profesionales  para la estructuración, implementación y seguimiento del Particilab de la Gerencia Escuela de Participación."/>
    <s v="O232020200992913 Servicios de educación para la formación y el trabajo"/>
    <s v="CCE-16 Contratación Directa"/>
    <s v="ENERO"/>
    <s v="ENERO"/>
    <n v="11.5"/>
    <n v="8500000"/>
    <n v="97750000"/>
    <s v="Gerencia Escuela de Participación "/>
    <s v="1-100-F001_VA-Recursos distrito"/>
    <s v="NO"/>
    <s v="N/A"/>
    <m/>
  </r>
  <r>
    <s v="05 - Construir Bogotá Región con gobierno abierto, transparente y ciudadanía consciente"/>
    <s v="51 - Gobierno Abierto"/>
    <x v="4"/>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Servicios profesionales para realizar las actividades en comunicación digital del Particilab  de la Gerencia Escuela de Participación "/>
    <s v="O232020200992913 Servicios de educación para la formación y el trabajo"/>
    <s v="CCE-16 Contratación Directa"/>
    <s v="ENERO"/>
    <s v="ENERO"/>
    <n v="11.5"/>
    <n v="4500000"/>
    <n v="51750000"/>
    <s v="Gerencia Escuela de Participación "/>
    <s v="1-100-F001_VA-Recursos distrito"/>
    <s v="NO"/>
    <s v="N/A"/>
    <m/>
  </r>
  <r>
    <s v="05 - Construir Bogotá Región con gobierno abierto, transparente y ciudadanía consciente"/>
    <s v="51 - Gobierno Abierto"/>
    <x v="4"/>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Servicios profesionales para implementar metodologías de Design Thinking en procesos participativos realizados por Particilab y la Gerencia Escuela de Participación."/>
    <s v="O232020200992913 Servicios de educación para la formación y el trabajo"/>
    <s v="CCE-16 Contratación Directa"/>
    <s v="ENERO"/>
    <s v="ENERO"/>
    <n v="11.5"/>
    <n v="4500000"/>
    <n v="51750000"/>
    <s v="Gerencia Escuela de Participación "/>
    <s v="1-100-F001_VA-Recursos distrito"/>
    <s v="NO"/>
    <s v="N/A"/>
    <m/>
  </r>
  <r>
    <s v="05 - Construir Bogotá Región con gobierno abierto, transparente y ciudadanía consciente"/>
    <s v="51 - Gobierno Abierto"/>
    <x v="4"/>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Servicios profesionales  para realizar la formulación, desarrollo e implementación de los proyectos de innovación social que surjan en el marco del Particilab de la Gerencia Escuela de Participación."/>
    <s v="O232020200992913 Servicios de educación para la formación y el trabajo"/>
    <s v="CCE-16 Contratación Directa"/>
    <s v="ENERO"/>
    <s v="ENERO"/>
    <n v="11.5"/>
    <n v="4500000"/>
    <n v="51750000"/>
    <s v="Gerencia Escuela de Participación "/>
    <s v="1-100-F001_VA-Recursos distrito"/>
    <s v="NO"/>
    <s v="N/A"/>
    <m/>
  </r>
  <r>
    <s v="05 - Construir Bogotá Región con gobierno abierto, transparente y ciudadanía consciente"/>
    <s v="51 - Gobierno Abierto"/>
    <x v="4"/>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Servicios profesionales para desarrollar los proyectos estratégicos de Particilab y la ejecución del Laboratorio de innovación social."/>
    <s v="O232020200992913 Servicios de educación para la formación y el trabajo"/>
    <s v="CCE-16 Contratación Directa"/>
    <s v="ENERO"/>
    <s v="ENERO"/>
    <n v="11.5"/>
    <n v="4500000"/>
    <n v="51750000"/>
    <s v="Gerencia Escuela de Participación "/>
    <s v="1-100-F001_VA-Recursos distrito"/>
    <s v="NO"/>
    <s v="N/A"/>
    <m/>
  </r>
  <r>
    <s v="05 - Construir Bogotá Región con gobierno abierto, transparente y ciudadanía consciente"/>
    <s v="51 - Gobierno Abierto"/>
    <x v="4"/>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Servicios profesionales para el diseño y desarrollo de la caja de herramientas dirigida a niños, niñas y jóvenes que fomenten la participación en el marco del particilab"/>
    <s v="O232020200992913 Servicios de educación para la formación y el trabajo"/>
    <s v="CCE-16 Contratación Directa"/>
    <s v="ENERO"/>
    <s v="ENERO"/>
    <n v="11.5"/>
    <n v="4500000"/>
    <n v="51750000"/>
    <s v="Gerencia Escuela de Participación "/>
    <s v="1-100-F001_VA-Recursos distrito"/>
    <s v="NO"/>
    <s v="N/A"/>
    <m/>
  </r>
  <r>
    <s v="05 - Construir Bogotá Región con gobierno abierto, transparente y ciudadanía consciente"/>
    <s v="51 - Gobierno Abierto"/>
    <x v="4"/>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Servicios de apoyo a la gestión para realizar las actividades de documentación escrita y audiovisual de las acciones realizadas en el marco Particilab  "/>
    <s v="O232020200992913 Servicios de educación para la formación y el trabajo"/>
    <s v="CCE-16 Contratación Directa"/>
    <s v="ENERO"/>
    <s v="ENERO"/>
    <n v="11"/>
    <n v="3421000"/>
    <n v="37631000"/>
    <s v="Gerencia Escuela de Participación "/>
    <s v="1-100-F001_VA-Recursos distrito"/>
    <s v="NO"/>
    <s v="N/A"/>
    <m/>
  </r>
  <r>
    <s v="05 - Construir Bogotá Región con gobierno abierto, transparente y ciudadanía consciente"/>
    <s v="51 - Gobierno Abierto"/>
    <x v="4"/>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Servicios de apoyo a la gestión  para realizar el diseño gráfico de las actividades y proyectos desarrollados por el Particilab "/>
    <s v="O232020200992913 Servicios de educación para la formación y el trabajo"/>
    <s v="CCE-16 Contratación Directa"/>
    <s v="ENERO"/>
    <s v="ENERO"/>
    <n v="11"/>
    <n v="3421000"/>
    <n v="37631000"/>
    <s v="Gerencia Escuela de Participación "/>
    <s v="1-100-F001_VA-Recursos distrito"/>
    <s v="NO"/>
    <s v="N/A"/>
    <m/>
  </r>
  <r>
    <s v="05 - Construir Bogotá Región con gobierno abierto, transparente y ciudadanía consciente"/>
    <s v="51 - Gobierno Abierto"/>
    <x v="4"/>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Servicios logísticos y operativos para la organización y ejecución de las actividades y eventos institucionales realizados por el IDPAC."/>
    <s v="O232020200992913 Servicios de educación para la formación y el trabajo"/>
    <s v="CCE-06 Selección abreviada menor cuantía"/>
    <s v="junio"/>
    <s v="JULIO"/>
    <n v="6"/>
    <s v="N/A"/>
    <n v="95000000"/>
    <s v="Gerencia Escuela de Participación "/>
    <s v="1-100-F001_VA-Recursos distrito"/>
    <s v="NO"/>
    <s v="N/A"/>
    <m/>
  </r>
  <r>
    <s v="05 - Construir Bogotá Región con gobierno abierto, transparente y ciudadanía consciente"/>
    <s v="51 - Gobierno Abierto"/>
    <x v="4"/>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Servicio de apoyo a los proyectos sociales prototipados en el Laboratorio de innovación LabLocal (Incubadora de proyectos sociales de participación)"/>
    <s v="O232020200992913 Servicios de educación para la formación y el trabajo"/>
    <s v="CCE-06 Selección abreviada menor cuantía"/>
    <s v="junio"/>
    <s v="JULIO"/>
    <n v="6"/>
    <s v="N/A"/>
    <n v="30000000"/>
    <s v="Gerencia Escuela de Participación "/>
    <s v="1-100-F001_VA-Recursos distrito"/>
    <s v="NO"/>
    <s v="N/A"/>
    <m/>
  </r>
  <r>
    <s v="05 - Construir Bogotá Región con gobierno abierto, transparente y ciudadanía consciente"/>
    <s v="51 - Gobierno Abierto"/>
    <x v="4"/>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Servicios de impresión de 1500 papers del laboratorio de innovación Particilab."/>
    <s v="O232020200992913 Servicios de educación para la formación y el trabajo"/>
    <s v="CCE-10 Mínima cuantía"/>
    <s v="junio"/>
    <s v="JULIO"/>
    <n v="6"/>
    <s v="N/A"/>
    <n v="10000000"/>
    <s v="Gerencia Escuela de Participación "/>
    <s v="1-100-F001_VA-Recursos distrito"/>
    <s v="NO"/>
    <s v="N/A"/>
    <m/>
  </r>
  <r>
    <s v="05 - Construir Bogotá Región con gobierno abierto, transparente y ciudadanía consciente"/>
    <s v="51 - Gobierno Abierto"/>
    <x v="4"/>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Servicios de Agencia de Medios y pauta digital como apoyo para las campañas y demás actividades de la Oficina Asesora de Comunicaciones del Instituto Distrital de la Participación y Acción Comunal - IDPAC. "/>
    <s v="O232020200992913 Servicios de educación para la formación y el trabajo"/>
    <s v="CCE-06 Selección abreviada menor cuantía"/>
    <s v="junio"/>
    <s v="JULIO"/>
    <n v="6"/>
    <s v="N/A"/>
    <n v="10500000"/>
    <s v="Gerencia Escuela de Participación "/>
    <s v="1-100-F001_VA-Recursos distrito"/>
    <s v="NO"/>
    <s v="N/A"/>
    <m/>
  </r>
  <r>
    <s v="05 - Construir Bogotá Región con gobierno abierto, transparente y ciudadanía consciente"/>
    <s v="51 - Gobierno Abierto"/>
    <x v="4"/>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Servicios logísticos para la promoción, premiación y difusión de la caja de herramientas y el club de la democracia."/>
    <s v="O232020200992913 Servicios de educación para la formación y el trabajo"/>
    <s v="CCE-06 Selección abreviada menor cuantía"/>
    <s v="junio"/>
    <s v="JULIO"/>
    <n v="6"/>
    <s v="N/A"/>
    <n v="20000000"/>
    <s v="Gerencia Escuela de Participación "/>
    <s v="1-100-F001_VA-Recursos distrito"/>
    <s v="NO"/>
    <s v="N/A"/>
    <m/>
  </r>
  <r>
    <s v="05 - Construir Bogotá Región con gobierno abierto, transparente y ciudadanía consciente"/>
    <s v="51 - Gobierno Abierto"/>
    <x v="4"/>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Servicios operativos y logísticos para el desarrollo del Seminario internacional sobre innovación en la ciudad de Bogotá."/>
    <s v="O232020200992913 Servicios de educación para la formación y el trabajo"/>
    <s v="CCE-06 Selección abreviada menor cuantía"/>
    <s v="junio"/>
    <s v="JULIO"/>
    <n v="6"/>
    <s v="N/A"/>
    <n v="71262360"/>
    <s v="Gerencia Escuela de Participación "/>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que realice las acciones tendientes a la incorporaciòn e implementaciòn de la Politica Publica Distrital de Discapacidad en el marco del derecho a la participaciòn ciudadana."/>
    <s v="O232020200883990_Otros servicios profesionales, técnicos y empresariales n.c.p."/>
    <s v="CCE-16 Contratación Directa"/>
    <s v="ENERO"/>
    <s v="ENERO"/>
    <s v="11 MESES"/>
    <n v="6800000"/>
    <n v="74800000"/>
    <s v="Discapacidad_x000a_SFOS"/>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desarrollar actividades que contribuyan en el fortalecimiento de las capacidades de las organizaciones sociales para lograr incidencia en los territorios. "/>
    <s v="O232020200991119_Otros servicios de la administración pública n.c.p."/>
    <s v="CCE-16 Contratación Directa"/>
    <s v="ENERO"/>
    <s v="ENERO"/>
    <s v="6 MESES"/>
    <n v="3708000"/>
    <n v="22248000"/>
    <s v="Discapacidad_x000a_SFOS"/>
    <s v="1-100-F001_VA-Recursos distrito"/>
    <s v="NO"/>
    <s v="N/A"/>
    <s v=" "/>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desarrollar actividades que contribuyan en el fortalecimiento de las capacidades de las organizaciones sociales para lograr incidencia en los territorios. "/>
    <s v="O232020200991119_Otros servicios de la administración pública n.c.p."/>
    <s v="CCE-16 Contratación Directa"/>
    <s v="JULIO"/>
    <s v="JULIO"/>
    <s v="4 MESES"/>
    <n v="3708000"/>
    <n v="14832000"/>
    <s v="Discapacidad_x000a_SFOS"/>
    <s v="1-100-F001_VA-Recursos distrito"/>
    <s v="NO"/>
    <s v="N/A"/>
    <s v=" "/>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ervicios de apoyo a la gestión para ejecutar actividades tendientes al fortalecimiento de las organizaciones sociales de discapacidad. "/>
    <s v="O232020200991119_Otros servicios de la administración pública n.c.p."/>
    <s v="CCE-16 Contratación Directa"/>
    <s v="ENERO"/>
    <s v="ENERO"/>
    <s v="6 MESES"/>
    <n v="3090000"/>
    <n v="18540000"/>
    <s v="Discapacidad_x000a_SFOS"/>
    <s v="1-100-F001_VA-Recursos distrito"/>
    <s v="NO"/>
    <s v="N/A"/>
    <s v=" "/>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ervicios de apoyo a la gestión para ejecutar actividades tendientes al fortalecimiento de las organizaciones sociales de discapacidad. "/>
    <s v="O232020200991119_Otros servicios de la administración pública n.c.p."/>
    <s v="CCE-16 Contratación Directa"/>
    <s v="JULIO"/>
    <s v="JULIO"/>
    <s v="4 MESES"/>
    <n v="3090000"/>
    <n v="12360000"/>
    <s v="Discapacidad_x000a_SFOS"/>
    <s v="1-100-F001_VA-Recursos distrito"/>
    <s v="NO"/>
    <s v="N/A"/>
    <s v=" "/>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ervicios de apoyo a la gestión para ejecutar actividades tendientes al fortalecimiento de las organizaciones sociales de discapacidad"/>
    <s v="O232020200991119_Otros servicios de la administración pública n.c.p."/>
    <s v="CCE-16 Contratación Directa"/>
    <s v="ENERO"/>
    <s v="ENERO"/>
    <s v="6 MESES"/>
    <n v="3090000"/>
    <n v="18540000"/>
    <s v="Discapacidad_x000a_SFOS"/>
    <s v="1-100-F001_VA-Recursos distrito"/>
    <s v="NO"/>
    <s v="N/A"/>
    <s v=" "/>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ervicios de apoyo a la gestión para ejecutar actividades tendientes al fortalecimiento de las organizaciones sociales de discapacidad"/>
    <s v="O232020200991119_Otros servicios de la administración pública n.c.p."/>
    <s v="CCE-16 Contratación Directa"/>
    <s v="JULIO"/>
    <s v="JULIO"/>
    <s v="4 MESES"/>
    <n v="3090000"/>
    <n v="12360000"/>
    <s v="Discapacidad_x000a_SFOS"/>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ervicios de apoyo a la gestión para ejecutar actividades tendientes tendientes al fortalecimiento de las organizaciones sociales de discapacidad, para una participacion ciudadana informada e incidente en las localidades de Rafael Uribe, Kennedy, Mártires y Antonio Nariño."/>
    <s v="O232020200991119_Otros servicios de la administración pública n.c.p."/>
    <s v="CCE-16 Contratación Directa"/>
    <s v="ENERO"/>
    <s v="ENERO"/>
    <s v="6 MESES"/>
    <n v="3090000"/>
    <n v="18540000"/>
    <s v="Discapacidad_x000a_SFOS"/>
    <s v="1-100-F001_VA-Recursos distrito"/>
    <s v="NO"/>
    <s v="N/A"/>
    <s v=" "/>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ervicios de apoyo a la gestión para ejecutar actividades tendientes tendientes al fortalecimiento de las organizaciones sociales de discapacidad, para una participacion ciudadana informada e incidente en las localidades de Rafael Uribe, Kennedy, Mártires y Antonio Nariño."/>
    <s v="O232020200991119_Otros servicios de la administración pública n.c.p."/>
    <s v="CCE-16 Contratación Directa"/>
    <s v="JULIO"/>
    <s v="JULIO"/>
    <s v="4 MESES"/>
    <n v="3090000"/>
    <n v="12360000"/>
    <s v="Discapacidad_x000a_SFOS"/>
    <s v="1-100-F001_VA-Recursos distrito"/>
    <s v="NO"/>
    <s v="N/A"/>
    <s v=" "/>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ervicios de apoyo a la gestión para ejecutar actividades tendientes tendientes al fortalecimiento de las organizaciones sociales de discapacidad, para una participacion ciudadana informada e incidente en las localidades de Bosa, Candelaria, Teusaquillo y Barrios Unidos"/>
    <s v="O232020200991119_Otros servicios de la administración pública n.c.p."/>
    <s v="CCE-16 Contratación Directa"/>
    <s v="ENERO"/>
    <s v="ENERO"/>
    <s v="6 MESES"/>
    <n v="3090000"/>
    <n v="18540000"/>
    <s v="Discapacidad_x000a_SFOS"/>
    <s v="1-100-F001_VA-Recursos distrito"/>
    <s v="NO"/>
    <s v="N/A"/>
    <s v=" "/>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ervicios de apoyo a la gestión para ejecutar actividades tendientes tendientes al fortalecimiento de las organizaciones sociales de discapacidad, para una participacion ciudadana informada e incidente en las localidades de Bosa, Candelaria, Teusaquillo y Barrios Unidos"/>
    <s v="O232020200991119_Otros servicios de la administración pública n.c.p."/>
    <s v="CCE-16 Contratación Directa"/>
    <s v="JULIO"/>
    <s v="JULIO"/>
    <s v="4 MESES"/>
    <n v="3090000"/>
    <n v="12360000"/>
    <s v="Discapacidad_x000a_SFOS"/>
    <s v="1-100-F001_VA-Recursos distrito"/>
    <s v="NO"/>
    <s v="N/A"/>
    <s v=" "/>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
    <s v="O232020200883990_Otros servicios profesionales, técnicos y empresariales n.c.p."/>
    <s v="CCE-16 Contratación Directa"/>
    <s v="ENERO"/>
    <s v="ENERO"/>
    <s v="11 MESES_x000a_15 DÍAS"/>
    <n v="7200000"/>
    <n v="82800000"/>
    <s v="Equipo estratégico_x000a_SFOS"/>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gestionar la correcta ejecución del funcionamiento técnico y administrativo de la Subdirección de Fortalecimiento de la organización social, sus respectivas gerencias y enlace con las demás dependencias del IDPAC"/>
    <s v="O232020200883990_Otros servicios profesionales, técnicos y empresariales n.c.p."/>
    <s v="CCE-16 Contratación Directa"/>
    <s v="ENERO"/>
    <s v="ENERO"/>
    <s v="11 MESES_x000a_15 DÍAS"/>
    <n v="7200000"/>
    <n v="82800000"/>
    <s v="Equipo estratégico_x000a_SFOS"/>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
    <s v="O232020200883990_Otros servicios profesionales, técnicos y empresariales n.c.p."/>
    <s v="CCE-16 Contratación Directa"/>
    <s v="ENERO"/>
    <s v="ENERO"/>
    <n v="10"/>
    <n v="6514750"/>
    <n v="65147500"/>
    <s v="Equipo estratégico_x000a_SFOS"/>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acompañar los procesos de comunicación estratégica enfocada en lograr una capacidad organizativa de las org, sociales, en relaciòn con el banco de herramientas asi como brindar soporte administrativo a la Subdirección de Fortalecimiento de la Organización Social."/>
    <s v="O232020200883990_Otros servicios profesionales, técnicos y empresariales n.c.p."/>
    <s v="CCE-16 Contratación Directa"/>
    <s v="ENERO"/>
    <s v="ENERO"/>
    <s v="11 MESES_x000a_15 DÍAS"/>
    <n v="4277000"/>
    <n v="49185500"/>
    <s v="Equipo estratégico_x000a_SFOS"/>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ervicios de apoyo a la gestión para brindar soporte técnico, administrativo y financiero requerido en la Subdirección de fortalecimiento de la organización social , así como acompañamiento en la ejecución presupuestal del contrato de actividades logísticas del instituto."/>
    <s v="O232020200883990_Otros servicios profesionales, técnicos y empresariales n.c.p."/>
    <s v="CCE-16 Contratación Directa"/>
    <s v="ENERO"/>
    <s v="ENERO"/>
    <s v="11 MESES_x000a_15 DÍAS"/>
    <n v="3421000"/>
    <n v="39341500"/>
    <s v="Equipo estratégico_x000a_SFOS"/>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brindar acompañamiento operativo y/ administrativo en cumplimiento del proyecto de inversiònn 7687 ”Fortalecimiento a las organizaciones sociales y comunitarias para una participación ciudadana informada e incidente con enfoque diferencial en el Distrito Capital  Bogotá”, con el objetivo de mejorar la capacidad de las organizaciones sociales poblacionales. "/>
    <s v="O232020200883990_Otros servicios profesionales, técnicos y empresariales n.c.p."/>
    <s v="CCE-16 Contratación Directa"/>
    <s v="ENERO"/>
    <s v="ENERO"/>
    <s v="11 MESES_x000a_15 DÍAS"/>
    <n v="3600000"/>
    <n v="41400000"/>
    <s v="Equipo estratégico_x000a_SFOS"/>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brindar acompañamiento en la consolidación de información, reportes y seguimiento de metas del proyecto de inversión 7687."/>
    <s v="O232020200883990_Otros servicios profesionales, técnicos y empresariales n.c.p."/>
    <s v="CCE-16 Contratación Directa"/>
    <s v="ENERO"/>
    <s v="ENERO"/>
    <s v="11 MESES"/>
    <n v="3500000"/>
    <n v="38500000"/>
    <s v="Equipo estratégico_x000a_SFOS"/>
    <s v="1-100-F001_VA-Recursos distrito"/>
    <s v="NO"/>
    <s v="N/A"/>
    <s v=" "/>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el fortalecimiento a las organizaciones sociales competencia de la SFOS, así como del proceso de inspección, control y vigilancia sobre las organizaciones relacionadas con las comunidades indígenas con domicilio en Bogotá"/>
    <s v="O232020200883990_Otros servicios profesionales, técnicos y empresariales n.c.p."/>
    <s v="CCE-16 Contratación Directa"/>
    <s v="ENERO"/>
    <s v="ENERO"/>
    <s v="6 MESES"/>
    <n v="5000000"/>
    <n v="30000000"/>
    <s v="Equipo estratégico_x000a_SFOS"/>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el fortalecimiento a las organizaciones sociales competencia de la SFOS, así como del proceso de inspección, control y vigilancia sobre las organizaciones relacionadas con las comunidades indígenas con domicilio en Bogotá"/>
    <s v="O232020200883990_Otros servicios profesionales, técnicos y empresariales n.c.p."/>
    <s v="CCE-16 Contratación Directa"/>
    <s v="Agosto"/>
    <s v="Agosto"/>
    <s v="4 MESES"/>
    <n v="5000000"/>
    <n v="20000000"/>
    <s v="Equipo estratégico_x000a_SFOS"/>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el desarrollo logístico y operativo, para la organización y ejecución de las actividades y eventos institucionales realizados por el IDPAC."/>
    <s v="O232020200883990_Otros servicios profesionales, técnicos y empresariales n.c.p."/>
    <s v="CCE-16 Contratación Directa"/>
    <s v="ENERO"/>
    <s v="ENERO"/>
    <s v="10 MESES"/>
    <n v="5000000"/>
    <n v="50000000"/>
    <s v="Equipo estratégico_x000a_SFOS"/>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acompañar los procesos de fortalecimiento a las instancias y espacios de participación de las organizaciones sociales que trabajan con niños, niñas y adolescentes en las diferentes localidades del Distrito Capital."/>
    <s v="O232020200883990_Otros servicios profesionales, técnicos y empresariales n.c.p."/>
    <s v="CCE-16 Contratación Directa"/>
    <s v="ENERO"/>
    <s v="ENERO"/>
    <s v="10 MESES"/>
    <n v="3009000"/>
    <n v="30090000"/>
    <s v="Nuevas expresiones_x000a_SFOS"/>
    <s v="1-100-F001_VA-Recursos distrito"/>
    <s v="NO"/>
    <s v="N/A"/>
    <s v=" "/>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fortalecer los procesos organizativos de las organizaciones sociales que trabajan en los temas ambientales y rurales, así como atender a las instancias y espacios que impulsen y garanticen el derecho a la participación incidente."/>
    <s v="O232020200991119_Otros servicios de la administración pública n.c.p."/>
    <s v="CCE-16 Contratación Directa"/>
    <s v="ENERO"/>
    <s v="ENERO"/>
    <n v="10"/>
    <n v="5000000"/>
    <n v="50000000"/>
    <s v="Gerencia de Juventud"/>
    <s v="1-100-F001_VA-Recursos distrito"/>
    <s v="NO"/>
    <s v="N/A"/>
    <s v=" "/>
  </r>
  <r>
    <s v="05 Construir Bogotá Región con gobierno abierto, transparente y ciudadanía consciente"/>
    <s v="51 Gobierno Abierto"/>
    <x v="5"/>
    <s v="415 - Fortalecer los medios comunitarios y alternativos de comunicación. "/>
    <s v="2. Formular 100% el documento de la política pública"/>
    <n v="80111600"/>
    <s v="Profesional para la estrategia de articulación y acompañamiento de los procesos de participación a las organizaciones de Medios Comunitarios y Alternativos."/>
    <s v="O232020200991119_Otros servicios de la administración pública n.c.p."/>
    <s v="CCE-16 Contratación Directa"/>
    <s v="ENERO"/>
    <s v="ENERO"/>
    <s v="6 MESES"/>
    <n v="5150000"/>
    <n v="30900000"/>
    <s v="Medios Comunitarios"/>
    <s v="1-100-F001_VA-Recursos distrito"/>
    <s v="NO"/>
    <s v="N/A"/>
    <s v=" "/>
  </r>
  <r>
    <s v="05 Construir Bogotá Región con gobierno abierto, transparente y ciudadanía consciente"/>
    <s v="51 Gobierno Abierto"/>
    <x v="5"/>
    <s v="415 - Fortalecer los medios comunitarios y alternativos de comunicación. "/>
    <s v="2. Formular 100% el documento de la política pública"/>
    <n v="80111600"/>
    <s v="Profesional para la estrategia de articulación y acompañamiento de los procesos de participación a las organizaciones de Medios Comunitarios y Alternativos."/>
    <s v="O232020200991119_Otros servicios de la administración pública n.c.p."/>
    <s v="CCE-16 Contratación Directa"/>
    <s v="Agosto"/>
    <s v="Agosto"/>
    <s v="4 MESES"/>
    <n v="5150000"/>
    <n v="20600000"/>
    <s v="Medios Comunitarios"/>
    <s v="1-100-F001_VA-Recursos distrito"/>
    <s v="NO"/>
    <s v="N/A"/>
    <s v=" "/>
  </r>
  <r>
    <s v="05 Construir Bogotá Región con gobierno abierto, transparente y ciudadanía consciente"/>
    <s v="51 Gobierno Abierto"/>
    <x v="5"/>
    <s v="415 - Fortalecer los medios comunitarios y alternativos de comunicación. "/>
    <s v="2. Formular 100% el documento de la política pública"/>
    <n v="80111600"/>
    <s v="Profesional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
    <s v="O232020200991119_Otros servicios de la administración pública n.c.p."/>
    <s v="CCE-16 Contratación Directa"/>
    <s v="ENERO"/>
    <s v="ENERO"/>
    <s v="6 MESES"/>
    <n v="5150000"/>
    <n v="30900000"/>
    <s v="Medios Comunitarios"/>
    <s v="1-100-F001_VA-Recursos distrito"/>
    <s v="NO"/>
    <s v="N/A"/>
    <m/>
  </r>
  <r>
    <s v="05 Construir Bogotá Región con gobierno abierto, transparente y ciudadanía consciente"/>
    <s v="51 Gobierno Abierto"/>
    <x v="5"/>
    <s v="415 - Fortalecer los medios comunitarios y alternativos de comunicación. "/>
    <s v="2. Formular 100% el documento de la política pública"/>
    <n v="80111600"/>
    <s v="Profesional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
    <s v="O232020200991119_Otros servicios de la administración pública n.c.p."/>
    <s v="CCE-16 Contratación Directa"/>
    <s v="Agosto"/>
    <s v="Agosto"/>
    <s v="4 MESES"/>
    <n v="5150000"/>
    <n v="20600000"/>
    <s v="Medios Comunitarios"/>
    <s v="1-100-F001_VA-Recursos distrito"/>
    <s v="NO"/>
    <s v="N/A"/>
    <m/>
  </r>
  <r>
    <s v="05 Construir Bogotá Región con gobierno abierto, transparente y ciudadanía consciente"/>
    <s v="51 Gobierno Abierto"/>
    <x v="5"/>
    <s v="415 - Fortalecer los medios comunitarios y alternativos de comunicación. "/>
    <s v="2. Formular 100% el documento de la política pública"/>
    <n v="80111600"/>
    <s v="Profesional para realizar acciones de participaciòn incidente que garantice el derecho a la participación ciudadana de las organizaciones de Medios Comunitarios y Alternativos del Distrito."/>
    <s v="O232020200991119_Otros servicios de la administración pública n.c.p."/>
    <s v="CCE-16 Contratación Directa"/>
    <s v="ENERO"/>
    <s v="ENERO"/>
    <s v="11 MESES_x000a_15 DÍAS"/>
    <n v="5000000"/>
    <n v="57500000"/>
    <s v="Medios Comunitarios"/>
    <s v="1-100-F001_VA-Recursos distrito"/>
    <s v="NO"/>
    <s v="N/A"/>
    <m/>
  </r>
  <r>
    <s v="05 Construir Bogotá Región con gobierno abierto, transparente y ciudadanía consciente"/>
    <s v="51 Gobierno Abierto"/>
    <x v="5"/>
    <s v="415 - Fortalecer los medios comunitarios y alternativos de comunicación. "/>
    <s v="2. Formular 100% el documento de la política pública"/>
    <n v="80111600"/>
    <s v="Servicios de apoyo a la gestión para realizar acciones de participaciòn incidente que garantice el derecho a la participación ciudadana de las organizaciones de Medios Comunitarios y Alternativos del Distrito."/>
    <s v="O232020200991119_Otros servicios de la administración pública n.c.p."/>
    <s v="CCE-16 Contratación Directa"/>
    <s v="ENERO"/>
    <s v="ENERO"/>
    <s v="6 MESES"/>
    <n v="3421000"/>
    <n v="20526000"/>
    <s v="Medios Comunitarios"/>
    <s v="1-100-F001_VA-Recursos distrito"/>
    <s v="NO"/>
    <s v="N/A"/>
    <m/>
  </r>
  <r>
    <s v="05 Construir Bogotá Región con gobierno abierto, transparente y ciudadanía consciente"/>
    <s v="51 Gobierno Abierto"/>
    <x v="5"/>
    <s v="415 - Fortalecer los medios comunitarios y alternativos de comunicación. "/>
    <s v="2. Formular 100% el documento de la política pública"/>
    <n v="80111600"/>
    <s v="Servicios de apoyo a la gestión para realizar acciones de participaciòn incidente que garantice el derecho a la participación ciudadana de las organizaciones de Medios Comunitarios y Alternativos del Distrito."/>
    <s v="O232020200991119_Otros servicios de la administración pública n.c.p."/>
    <s v="CCE-16 Contratación Directa"/>
    <s v="JULIO"/>
    <s v="JULIO"/>
    <s v="4 MESES"/>
    <n v="3421000"/>
    <n v="13684000"/>
    <s v="Medios Comunitarios"/>
    <s v="1-100-F001_VA-Recursos distrito"/>
    <s v="NO"/>
    <s v="N/A"/>
    <s v=" "/>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la implementación de la Política Pública de Envejecimiento y Vejez, en la construcción de planes, proyectos e iniciativas que contribuyan a la inclusión y fortalecimiento de la participación de las organizaciones sociales de Vejez en las localidades del Distrito Capital."/>
    <s v="O232020200991119_Otros servicios de la administración pública n.c.p."/>
    <s v="CCE-16 Contratación Directa"/>
    <s v="ENERO"/>
    <s v="ENERO"/>
    <s v="6 MESES"/>
    <n v="4326000"/>
    <n v="25956000"/>
    <s v="Nuevas expresiones_x000a_SFOS"/>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la implementación de la Política Pública de Envejecimiento y Vejez, en la construcción de planes, proyectos e iniciativas que contribuyan a la inclusión y fortalecimiento de la participación de las organizaciones sociales de Vejez en las localidades del Distrito Capital."/>
    <s v="O232020200991119_Otros servicios de la administración pública n.c.p."/>
    <s v="CCE-16 Contratación Directa"/>
    <s v="Agosto"/>
    <s v="Agosto"/>
    <s v="4 MESES"/>
    <n v="4326000"/>
    <n v="17304000"/>
    <s v="Nuevas expresiones_x000a_SFOS"/>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el fortalecimiento de procesos de participación y movilización de interés público sobre temas estratégicos, coyunturales o de interés para los migrantes y personas en habitabilidad de calle que habitan en el Distrito Capital."/>
    <s v="O232020200991119_Otros servicios de la administración pública n.c.p."/>
    <s v="CCE-16 Contratación Directa"/>
    <s v="ENERO"/>
    <s v="ENERO"/>
    <s v="6 MESES"/>
    <n v="3800000"/>
    <n v="22800000"/>
    <s v="Nuevas expresiones_x000a_SFOS"/>
    <s v="1-100-F001_VA-Recursos distrito"/>
    <s v="NO"/>
    <s v="N/A"/>
    <s v=" "/>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el fortalecimiento de procesos de participación y movilización de interés público sobre temas estratégicos, coyunturales o de interés para los migrantes y personas en habitabilidad de calle que habitan en el Distrito Capital."/>
    <s v="O232020200991119_Otros servicios de la administración pública n.c.p."/>
    <s v="CCE-16 Contratación Directa"/>
    <s v="Agosto"/>
    <s v="Agosto"/>
    <s v="4 MESES"/>
    <n v="3800000"/>
    <n v="15200000"/>
    <s v="Nuevas expresiones_x000a_SFOS"/>
    <s v="1-100-F001_VA-Recursos distrito"/>
    <s v="NO"/>
    <s v="N/A"/>
    <s v=" "/>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acompañar y orientar los procesos de fortalecimiento a las instancias y espacios de participación de las organizaciones sociales que trabajan con niños, niñas y adolescentes en las diferentes localidades del Distrito Capital."/>
    <s v="O232020200991119_Otros servicios de la administración pública n.c.p."/>
    <s v="CCE-16 Contratación Directa"/>
    <s v="ENERO"/>
    <s v="ENERO"/>
    <s v="6 MESES"/>
    <n v="4120000"/>
    <n v="24720000"/>
    <s v="Nuevas expresiones_x000a_SFOS"/>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acompañar y orientar los procesos de fortalecimiento a las instancias y espacios de participación de las organizaciones sociales que trabajan con niños, niñas y adolescentes en las diferentes localidades del Distrito Capital."/>
    <s v="O232020200991119_Otros servicios de la administración pública n.c.p."/>
    <s v="CCE-16 Contratación Directa"/>
    <s v="Agosto"/>
    <s v="Agosto"/>
    <s v="4 MESES"/>
    <n v="4120000"/>
    <n v="16480000"/>
    <s v="Nuevas expresiones_x000a_SFOS"/>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realizar acciones de participación, con el fin de mejorar la capacidad de las organizaciones sociales que trabajan en los temas animalistas y ambientalistas en pro del fortalecimiento de sus capacidades organizativas, permitiéndoles alcanzar mayor incidencia el territorio."/>
    <s v="O232020200991119_Otros servicios de la administración pública n.c.p."/>
    <s v="CCE-16 Contratación Directa"/>
    <s v="ENERO"/>
    <s v="ENERO"/>
    <s v="6 MESES"/>
    <n v="4120000"/>
    <n v="24720000"/>
    <s v="Nuevas expresiones_x000a_SFOS"/>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realizar acciones de participación, con el fin de mejorar la capacidad de las organizaciones sociales que trabajan en los temas animalistas y ambientalistas en pro del fortalecimiento de sus capacidades organizativas, permitiéndoles alcanzar mayor incidencia el territorio."/>
    <s v="O232020200991119_Otros servicios de la administración pública n.c.p."/>
    <s v="CCE-16 Contratación Directa"/>
    <s v="Agosto"/>
    <s v="Agosto"/>
    <s v="4 MESES"/>
    <n v="4120000"/>
    <n v="16480000"/>
    <s v="Nuevas expresiones_x000a_SFOS"/>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fortalecer el derecho a la participación de las Organizaciones Sociales que trabajan con victimas del conflicto armado en las diferentes localidades del Distrito Capital."/>
    <s v="O232020200991119_Otros servicios de la administración pública n.c.p."/>
    <s v="CCE-16 Contratación Directa"/>
    <s v="ENERO"/>
    <s v="ENERO"/>
    <s v="11 MESES"/>
    <n v="4000000"/>
    <n v="44000000"/>
    <s v="Nuevas expresiones_x000a_SFOS"/>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fortalecer el derecho a la participación de las Organizaciones Sociales que trabajan con víctimas del conflicto armado en las diferentes localidades del Distrito Capital."/>
    <s v="O232020200991119_Otros servicios de la administración pública n.c.p."/>
    <s v="CCE-16 Contratación Directa"/>
    <s v="ENERO"/>
    <s v="ENERO"/>
    <s v="6 MESES"/>
    <n v="3708000"/>
    <n v="22248000"/>
    <s v="Nuevas expresiones_x000a_SFOS"/>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fortalecer el derecho a la participación de las Organizaciones Sociales que trabajan con víctimas del conflicto armado en las diferentes localidades del Distrito Capital."/>
    <s v="O232020200991119_Otros servicios de la administración pública n.c.p."/>
    <s v="CCE-16 Contratación Directa"/>
    <s v="Agosto"/>
    <s v="Agosto"/>
    <s v="4 MESES"/>
    <n v="3708000"/>
    <n v="14832000"/>
    <s v="Nuevas expresiones_x000a_SFOS"/>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acompañar y orientar los procesos de fortalecimiento de la participación ciudadana, articulación con las entidades del Distrito en torno a la problemática ambiental de las Localidades del Distrito."/>
    <s v="O232020200991119_Otros servicios de la administración pública n.c.p."/>
    <s v="CCE-16 Contratación Directa"/>
    <s v="ENERO"/>
    <s v="ENERO"/>
    <s v="6 MESES"/>
    <n v="4120000"/>
    <n v="24720000"/>
    <s v="Nuevas expresiones_x000a_SFOS"/>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acompañar y orientar los procesos de fortalecimiento de la participación ciudadana, articulación con las entidades del Distrito en torno a la problemática ambiental de las Localidades del Distrito."/>
    <s v="O232020200991119_Otros servicios de la administración pública n.c.p."/>
    <s v="CCE-16 Contratación Directa"/>
    <s v="Agosto"/>
    <s v="Agosto"/>
    <s v="4 MESES"/>
    <n v="4120000"/>
    <n v="16480000"/>
    <s v="Nuevas expresiones_x000a_SFOS"/>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fortalecer los procesos organizativos de las organizaciones sociales y/o colectivos de movilidad sostenible y activa en el Distrito Capital, así como apoyar y acompañar a las instancias y espacios que impulsen y garanticen el derecho a la participación incidente."/>
    <s v="O232020200991119_Otros servicios de la administración pública n.c.p."/>
    <s v="CCE-16 Contratación Directa"/>
    <s v="ENERO"/>
    <s v="ENERO"/>
    <s v="6 MESES"/>
    <n v="4000000"/>
    <n v="24000000"/>
    <s v="Nuevas expresiones_x000a_SFOS"/>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fortalecer los procesos organizativos de las organizaciones sociales y/o colectivos de movilidad sostenible y activa en el Distrito Capital, así como apoyar y acompañar a las instancias y espacios que impulsen y garanticen el derecho a la participación incidente."/>
    <s v="O232020200991119_Otros servicios de la administración pública n.c.p."/>
    <s v="CCE-16 Contratación Directa"/>
    <s v="Agosto"/>
    <s v="Agosto"/>
    <s v="4 MESES"/>
    <n v="4000000"/>
    <n v="16000000"/>
    <s v="Nuevas expresiones_x000a_SFOS"/>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ervicios de apoyo para acompañar a las instancias que impulsen y garanticen el derecho a la participación de las organizaciones sociales de personas mayores en el Distrito."/>
    <s v="O232020200991119_Otros servicios de la administración pública n.c.p."/>
    <s v="CCE-16 Contratación Directa"/>
    <s v="ENERO"/>
    <s v="ENERO"/>
    <s v="6 MESES"/>
    <n v="3421000"/>
    <n v="20526000"/>
    <s v="Nuevas expresiones_x000a_SFOS"/>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ervicios de apoyo para acompañar a las instancias que impulsen y garanticen el derecho a la participación de las organizaciones sociales de personas mayores en el Distrito."/>
    <s v="O232020200991119_Otros servicios de la administración pública n.c.p."/>
    <s v="CCE-16 Contratación Directa"/>
    <s v="JULIO"/>
    <s v="JULIO"/>
    <s v="4 MESES"/>
    <n v="3421000"/>
    <n v="13684000"/>
    <s v="Nuevas expresiones_x000a_SFOS"/>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el fortalecimiento y participación incidente de los migrantes en el DC"/>
    <s v="O232020200991119_Otros servicios de la administración pública n.c.p."/>
    <s v="CCE-16 Contratación Directa"/>
    <s v="ENERO"/>
    <s v="ENERO"/>
    <s v="6 MESES"/>
    <n v="3421001"/>
    <n v="20526006"/>
    <s v="Nuevas expresiones_x000a_SFOS"/>
    <s v="1-100-F001_VA-Recursos distrito"/>
    <s v="NO"/>
    <s v="N/A"/>
    <s v=" "/>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el fortalecimiento y participación incidente de los migrantes en el DC"/>
    <s v="O232020200991119_Otros servicios de la administración pública n.c.p."/>
    <s v="CCE-16 Contratación Directa"/>
    <s v="JULIO"/>
    <s v="JULIO"/>
    <s v="4 MESES"/>
    <n v="3421001"/>
    <n v="13684004"/>
    <s v="Nuevas expresiones_x000a_SFOS"/>
    <s v="1-100-F001_VA-Recursos distrito"/>
    <s v="NO"/>
    <s v="N/A"/>
    <s v=" "/>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el desarrollo de actividades de carácter asistencial y operativo, en los procesos de fortalecimiento de las organizaciones sociales animalistas. "/>
    <s v="O232020200991119_Otros servicios de la administración pública n.c.p."/>
    <s v="CCE-16 Contratación Directa"/>
    <s v="ENERO"/>
    <s v="ENERO"/>
    <s v="6 MESES"/>
    <n v="3421001"/>
    <n v="20526006"/>
    <s v="Nuevas expresiones_x000a_SFOS"/>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el desarrollo de actividades de carácter asistencial y operativo, en los procesos de fortalecimiento de las organizaciones sociales animalistas. "/>
    <s v="O232020200991119_Otros servicios de la administración pública n.c.p."/>
    <s v="CCE-16 Contratación Directa"/>
    <s v="JULIO"/>
    <s v="JULIO"/>
    <s v="4 MESES"/>
    <n v="3421001"/>
    <n v="13684004"/>
    <s v="Nuevas expresiones_x000a_SFOS"/>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fortalecer los procesos organizativos de las organizaciones sociales que trabajan en pro de la movilidad sostenible, así como, atender y acompañar a las instancias y espacios que impulsen y garanticen el derecho a la participación incidente."/>
    <s v="O232020200991119_Otros servicios de la administración pública n.c.p."/>
    <s v="CCE-16 Contratación Directa"/>
    <s v="ENERO"/>
    <s v="ENERO"/>
    <s v="6 MESES"/>
    <n v="3421001"/>
    <n v="20526006"/>
    <s v="Nuevas expresiones_x000a_SFOS"/>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fortalecer los procesos organizativos de las organizaciones sociales que trabajan en pro de la movilidad sostenible, así como, atender y acompañar a las instancias y espacios que impulsen y garanticen el derecho a la participación incidente."/>
    <s v="O232020200991119_Otros servicios de la administración pública n.c.p."/>
    <s v="CCE-16 Contratación Directa"/>
    <s v="JULIO"/>
    <s v="JULIO"/>
    <s v="4 MESES"/>
    <n v="3421001"/>
    <n v="13684004"/>
    <s v="Nuevas expresiones_x000a_SFOS"/>
    <s v="1-100-F001_VA-Recursos distrito"/>
    <s v="NO"/>
    <s v="N/A"/>
    <m/>
  </r>
  <r>
    <s v="05 Construir Bogotá Región con gobierno abierto, transparente y ciudadanía consciente"/>
    <s v="51 Gobierno Abierto"/>
    <x v="5"/>
    <s v="420 - Implementar el 100% del Observatorio de la Participación"/>
    <s v="1. Estructurar 100% la metodología para la recolección, análisis y producción de datos e intercambio y producción de conocimiento sobre participación ciudadana"/>
    <n v="80111600"/>
    <s v="Profesional para estructurar el observatorio de participación y coordinar las líneas de investigación."/>
    <s v="O232020200883990_Otros servicios profesionales, técnicos y empresariales n.c.p."/>
    <s v="CCE-16 Contratación Directa"/>
    <s v="ENERO"/>
    <s v="ENERO"/>
    <s v="6 MESES"/>
    <n v="8330000"/>
    <n v="49980000"/>
    <s v="Observatorio_x000a_SFOS"/>
    <s v="1-100-F001_VA-Recursos distrito"/>
    <s v="NO"/>
    <s v="N/A"/>
    <m/>
  </r>
  <r>
    <s v="05 Construir Bogotá Región con gobierno abierto, transparente y ciudadanía consciente"/>
    <s v="51 Gobierno Abierto"/>
    <x v="5"/>
    <s v="420 - Implementar el 100% del Observatorio de la Participación"/>
    <s v="1. Estructurar 100% la metodología para la recolección, análisis y producción de datos e intercambio y producción de conocimiento sobre participación ciudadana"/>
    <n v="80111600"/>
    <s v="Profesional para estructurar el observatorio de participación y coordinar las líneas de investigación."/>
    <s v="O232020200883990_Otros servicios profesionales, técnicos y empresariales n.c.p."/>
    <s v="CCE-16 Contratación Directa"/>
    <s v="Agosto"/>
    <s v="Agosto"/>
    <s v="4 MESES"/>
    <n v="8330000"/>
    <n v="33320000"/>
    <s v="Observatorio_x000a_SFOS"/>
    <s v="1-100-F001_VA-Recursos distrito"/>
    <s v="NO"/>
    <s v="N/A"/>
    <m/>
  </r>
  <r>
    <s v="05 Construir Bogotá Región con gobierno abierto, transparente y ciudadanía consciente"/>
    <s v="51 Gobierno Abierto"/>
    <x v="5"/>
    <s v="420 - Implementar el 100% del Observatorio de la Participación"/>
    <s v="1. Estructurar 100% la metodología para la recolección, análisis y producción de datos e intercambio y producción de conocimiento sobre participación ciudadana"/>
    <n v="80111600"/>
    <s v="Profesional para el desarrollo de la línea de seguimiento sobre causas de la violencia en el fútbol del Observatorio de Participación Ciudadana."/>
    <s v="O232020200883990_Otros servicios profesionales, técnicos y empresariales n.c.p."/>
    <s v="CCE-16 Contratación Directa"/>
    <s v="ENERO"/>
    <s v="ENERO"/>
    <s v="6 MESES"/>
    <n v="8000000"/>
    <n v="48000000"/>
    <s v="Observatorio_x000a_SFOS"/>
    <s v="1-100-F001_VA-Recursos distrito"/>
    <s v="NO"/>
    <s v="N/A"/>
    <s v=" "/>
  </r>
  <r>
    <s v="05 Construir Bogotá Región con gobierno abierto, transparente y ciudadanía consciente"/>
    <s v="51 Gobierno Abierto"/>
    <x v="5"/>
    <s v="420 - Implementar el 100% del Observatorio de la Participación"/>
    <s v="1. Estructurar 100% la metodología para la recolección, análisis y producción de datos e intercambio y producción de conocimiento sobre participación ciudadana"/>
    <n v="80111600"/>
    <s v="Profesional para el desarrollo de la línea de seguimiento sobre causas de la violencia en el fútbol del Observatorio de Participación Ciudadana."/>
    <s v="O232020200883990_Otros servicios profesionales, técnicos y empresariales n.c.p."/>
    <s v="CCE-16 Contratación Directa"/>
    <s v="Agosto"/>
    <s v="Agosto"/>
    <s v="4 MESES"/>
    <n v="8000000"/>
    <n v="32000000"/>
    <s v="Observatorio_x000a_SFOS"/>
    <s v="1-100-F001_VA-Recursos distrito"/>
    <s v="NO"/>
    <s v="N/A"/>
    <s v=" "/>
  </r>
  <r>
    <s v="05 - Construir Bogotá Región con gobierno abierto, transparente y ciudadanía consciente"/>
    <s v="51 - Gobierno Abierto"/>
    <x v="5"/>
    <s v="420 - Implementar el 100% del Observatorio de la Participación"/>
    <s v="1. Estructurar 100% la metodología para la recolección, análisis y producción de datos e intercambio y producción de conocimiento sobre participación ciudadana"/>
    <n v="80111600"/>
    <s v="Profesional para apoyar la estructuración del observatorio de la participación y sus herramientas a cargo de la Subdirección de Fortalecimiento de la Organización Social. "/>
    <s v="O232020200991119_Otros servicios de la administración pública n.c.p."/>
    <s v="CCE-16 Contratación Directa"/>
    <s v="ENERO"/>
    <s v="ENERO"/>
    <n v="6"/>
    <n v="8000000"/>
    <n v="48000000"/>
    <s v="Observatorio_x000a_SFOS"/>
    <s v="1-100-F001_VA-Recursos distrito"/>
    <s v="NO"/>
    <s v="N/A"/>
    <s v=" "/>
  </r>
  <r>
    <s v="05 - Construir Bogotá Región con gobierno abierto, transparente y ciudadanía consciente"/>
    <s v="51 - Gobierno Abierto"/>
    <x v="5"/>
    <s v="420 - Implementar el 100% del Observatorio de la Participación"/>
    <s v="1. Estructurar 100% la metodología para la recolección, análisis y producción de datos e intercambio y producción de conocimiento sobre participación ciudadana"/>
    <n v="80111600"/>
    <s v="Surge la necesidad de contar con recurso humano que apoye a la gestión para desarrollar  procesos de participación,  organización y fortalecimiento con la comunidad  NARP enfatizando en la comunidad Raizal residente en Bogotá y de más procesos operativos que requiera la Gerencia "/>
    <s v="O232020200991119_Otros servicios de la administración pública n.c.p."/>
    <s v="CCE-16 Contratación Directa"/>
    <s v="JULIO"/>
    <s v="JULIO"/>
    <n v="4"/>
    <n v="8000000"/>
    <n v="32000000"/>
    <s v="Observatorio_x000a_SFOS"/>
    <s v="1-100-F001_VA-Recursos distrito"/>
    <s v="NO"/>
    <s v="N/A"/>
    <s v=" "/>
  </r>
  <r>
    <s v="05 - Construir Bogotá Región con gobierno abierto, transparente y ciudadanía consciente"/>
    <s v="51 - Gobierno Abierto"/>
    <x v="5"/>
    <s v="420 - Implementar el 100% del Observatorio de la Participación"/>
    <s v="1. Estructurar 100% la metodología para la recolección, análisis y producción de datos e intercambio y producción de conocimiento sobre participación ciudadana"/>
    <n v="80111600"/>
    <s v="Profesional para apoyar la estructuración del observatorio de la participación y sus herramientas a cargo de la Subdirección de Fortalecimiento de la Organización Social. "/>
    <s v="O232020200883990_Otros servicios profesionales, técnicos y empresariales n.c.p."/>
    <s v="CCE-16 Contratación Directa"/>
    <s v="ENERO"/>
    <s v="ENERO"/>
    <n v="6"/>
    <n v="5665000"/>
    <n v="33990000"/>
    <s v="Observatorio_x000a_SFOS"/>
    <s v="1-100-F001_VA-Recursos distrito"/>
    <s v="NO"/>
    <s v="N/A"/>
    <s v=" "/>
  </r>
  <r>
    <s v="05 - Construir Bogotá Región con gobierno abierto, transparente y ciudadanía consciente"/>
    <s v="51 - Gobierno Abierto"/>
    <x v="5"/>
    <s v="420 - Implementar el 100% del Observatorio de la Participación"/>
    <s v="1. Estructurar 100% la metodología para la recolección, análisis y producción de datos e intercambio y producción de conocimiento sobre participación ciudadana"/>
    <n v="80111600"/>
    <s v="Profesional para apoyar la estructuración del observatorio de la participación y sus herramientas a cargo de la Subdirección de Fortalecimiento de la Organización Social. "/>
    <s v="O232020200883990_Otros servicios profesionales, técnicos y empresariales n.c.p."/>
    <s v="CCE-16 Contratación Directa"/>
    <s v="Agosto"/>
    <s v="Agosto"/>
    <n v="4"/>
    <n v="5665000"/>
    <n v="22660000"/>
    <s v="Observatorio_x000a_SFOS"/>
    <s v="1-100-F001_VA-Recursos distrito"/>
    <s v="NO"/>
    <s v="N/A"/>
    <s v=" "/>
  </r>
  <r>
    <s v="05 - Construir Bogotá Región con gobierno abierto, transparente y ciudadanía consciente"/>
    <s v="51 - Gobierno Abierto"/>
    <x v="5"/>
    <s v="420 - Implementar el 100% del Observatorio de la Participación"/>
    <s v="1. Estructurar 100% la metodología para la recolección, análisis y producción de datos e intercambio y producción de conocimiento sobre participación ciudadana"/>
    <n v="80111600"/>
    <s v="Profesional para la producción y visualización de información derivada de la aplicación de herramientas de medición de la participación ciudadana en Bogotá."/>
    <s v="O232020200883990_Otros servicios profesionales, técnicos y empresariales n.c.p."/>
    <s v="CCE-16 Contratación Directa"/>
    <s v="ENERO"/>
    <s v="ENERO"/>
    <n v="6"/>
    <n v="5000000"/>
    <n v="30000000"/>
    <s v="Observatorio_x000a_SFOS"/>
    <s v="1-100-F001_VA-Recursos distrito"/>
    <s v="NO"/>
    <s v="N/A"/>
    <s v=" "/>
  </r>
  <r>
    <s v="05 - Construir Bogotá Región con gobierno abierto, transparente y ciudadanía consciente"/>
    <s v="51 - Gobierno Abierto"/>
    <x v="5"/>
    <s v="420 - Implementar el 100% del Observatorio de la Participación"/>
    <s v="1. Estructurar 100% la metodología para la recolección, análisis y producción de datos e intercambio y producción de conocimiento sobre participación ciudadana"/>
    <n v="80111600"/>
    <s v="Profesional para la producción y visualización de información derivada de la aplicación de herramientas de medición de la participación ciudadana en Bogotá."/>
    <s v="O232020200883990_Otros servicios profesionales, técnicos y empresariales n.c.p."/>
    <s v="CCE-16 Contratación Directa"/>
    <s v="JULIO"/>
    <s v="JULIO"/>
    <n v="4"/>
    <n v="5000000"/>
    <n v="20000000"/>
    <s v="Observatorio_x000a_SFOS"/>
    <s v="1-100-F001_VA-Recursos distrito"/>
    <s v="NO"/>
    <s v="N/A"/>
    <s v=" "/>
  </r>
  <r>
    <s v="05 - Construir Bogotá Región con gobierno abierto, transparente y ciudadanía consciente"/>
    <s v="51 - Gobierno Abierto"/>
    <x v="5"/>
    <s v="420 - Implementar el 100% del Observatorio de la Participación"/>
    <s v="1. Estructurar 100% la metodología para la recolección, análisis y producción de datos e intercambio y producción de conocimiento sobre participación ciudadana"/>
    <n v="80111600"/>
    <s v="Profesional para la producción y visualización de información derivada de la aplicación de herramientas de medición de la participación ciudadana en Bogotá."/>
    <s v="O232020200883990_Otros servicios profesionales, técnicos y empresariales n.c.p."/>
    <s v="CCE-16 Contratación Directa"/>
    <s v="ENERO"/>
    <s v="ENERO"/>
    <n v="6"/>
    <n v="5000000"/>
    <n v="30000000"/>
    <s v="Observatorio_x000a_SFOS"/>
    <s v="1-100-F001_VA-Recursos distrito"/>
    <s v="NO"/>
    <s v="N/A"/>
    <s v=" "/>
  </r>
  <r>
    <s v="05 - Construir Bogotá Región con gobierno abierto, transparente y ciudadanía consciente"/>
    <s v="51 - Gobierno Abierto"/>
    <x v="5"/>
    <s v="420 - Implementar el 100% del Observatorio de la Participación"/>
    <s v="1. Estructurar 100% la metodología para la recolección, análisis y producción de datos e intercambio y producción de conocimiento sobre participación ciudadana"/>
    <n v="80111600"/>
    <s v="Profesional para la producción y visualización de información derivada de la aplicación de herramientas de medición de la participación ciudadana en Bogotá."/>
    <s v="O232020200883990_Otros servicios profesionales, técnicos y empresariales n.c.p."/>
    <s v="CCE-16 Contratación Directa"/>
    <s v="JULIO"/>
    <s v="JULIO"/>
    <s v="4 MESES"/>
    <n v="5000000"/>
    <n v="20000000"/>
    <s v="Observatorio_x000a_SFOS"/>
    <s v="1-100-F001_VA-Recursos distrito"/>
    <s v="NO"/>
    <s v="N/A"/>
    <s v=" "/>
  </r>
  <r>
    <s v="05 - Construir Bogotá Región con gobierno abierto, transparente y ciudadanía consciente"/>
    <s v="51 - Gobierno Abierto"/>
    <x v="5"/>
    <s v="420 - Implementar el 100% del Observatorio de la Participación"/>
    <s v="1. Estructurar 100% la metodología para la recolección, análisis y producción de datos e intercambio y producción de conocimiento sobre participación ciudadana"/>
    <n v="80111600"/>
    <s v="Profesional para el soporte técnico y de software del Observatorio a cargo de la Subdireccion de Fortalecimiento de la Organización Social"/>
    <s v="O232020200883990_Otros servicios profesionales, técnicos y empresariales n.c.p."/>
    <s v="CCE-16 Contratación Directa"/>
    <s v="ENERO"/>
    <s v="ENERO"/>
    <s v="11 MESES_x000a_15 DÍAS"/>
    <n v="5000000"/>
    <n v="57500000"/>
    <s v="Observatorio_x000a_SFOS"/>
    <s v="1-100-F001_VA-Recursos distrito"/>
    <s v="NO"/>
    <s v="N/A"/>
    <s v=" "/>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Apoyar las comunicaciones del Instituto Distrital de la Participación y Acción Comunal en sus diferentes canales de comunicación y difusión, así como en los espacios de participación ciudadana y encuentros que se desarrollen en el marco de sus proyectos de inversión, para garantizar la accesibilidad y el acceso a la información de la población sordo ciega, prestando el servicio de guía interprete y adaptación a formatos accesibles de las piezas comunicativas de difusión de información."/>
    <s v="O232020200883990_Otros servicios profesionales, técnicos y empresariales n.c.p."/>
    <s v="CCE-16 Contratación Directa"/>
    <s v="Marzo"/>
    <s v="Marzo"/>
    <n v="10"/>
    <s v="N/A"/>
    <n v="10000000"/>
    <s v="SFOS"/>
    <s v="1-100-F001_VA-Recursos distrito"/>
    <s v="NO"/>
    <s v="N/A"/>
    <s v=" "/>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
    <s v="O232020200883990_Otros servicios profesionales, técnicos y empresariales n.c.p."/>
    <s v="CCE-16 Contratación Directa"/>
    <s v="Noviembre"/>
    <s v="Noviembre"/>
    <n v="4"/>
    <s v="N/A"/>
    <n v="25000000"/>
    <s v="SFOS"/>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Apoyar las comunicaciones del Instituto Distrital de la Participación y Acción Comunal en sus diferentes canales de comunicación y difusión, así como en los espacios de participación ciudadana y encuentros que se desarrollen en el marco de sus proyectos de inversión, para garantizar la accesibilidad y el acceso a la información de las personas con discapacidad auditiva, brindando el servicio de interpretación de lengua de señas colombiana."/>
    <s v="O232020200883990_Otros servicios profesionales, técnicos y empresariales n.c.p."/>
    <s v="CCE-16 Contratación Directa"/>
    <s v="Marzo"/>
    <s v="Marzo"/>
    <n v="10"/>
    <s v="N/A"/>
    <n v="25000000"/>
    <s v="SFOS"/>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Aunar recursos humanos, administrativos, financieros entre las partes que permitan promover la organización, el fortalecimiento de los procesos organizativos y participativos de la población negra afrocolombiana conforme a las acciones afirmativas contempladas en el Acuerdo Distrital 175 de 2005, que busca exaltar y homenajear la cultura afro con los premios Benkos Bioho ."/>
    <s v="O232020200883990_Otros servicios profesionales, técnicos y empresariales n.c.p."/>
    <s v="CCE-16 Contratación Directa"/>
    <s v="Mayo"/>
    <s v="Mayo"/>
    <n v="10"/>
    <s v="N/A"/>
    <n v="30000000"/>
    <s v="SFOS"/>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s v="80141600;80141900;80111600;81141600"/>
    <s v="Prestación de servicios logísticos y operativos para la organización y ejecución de las actividades y eventos institucionales realizados por el IDPAC."/>
    <s v="O232020200883990_Otros servicios profesionales, técnicos y empresariales n.c.p."/>
    <s v="CCE-16 Contratación Directa"/>
    <s v="Marzo"/>
    <s v="Marzo"/>
    <n v="10"/>
    <s v="N/A"/>
    <n v="268160060"/>
    <s v="SFOS"/>
    <s v="1-100-F001_VA-Recursos distrito"/>
    <s v="NO"/>
    <s v="N/A"/>
    <s v=" "/>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s v="43211500,43212100,43222619"/>
    <s v="Adquisición de elementos tecnológicos y accesorios en el marco del modelo de fortalecimiento a las Organizaciones Sociales y Comunitarias del Distrito Capital."/>
    <s v="O232020200991119_Otros servicios de la administración pública n.c.p."/>
    <s v="CCE-16 Contratación Directa"/>
    <s v="Marzo"/>
    <s v="Marzo"/>
    <n v="10"/>
    <s v="N/A"/>
    <n v="1056839547"/>
    <s v="SFOS"/>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desarrollar y hacer seguimiento a los procesos administrativos y financieros y de la gerencia de Mujer y Género."/>
    <s v="O232020200883990_Otros servicios profesionales, técnicos y empresariales n.c.p."/>
    <s v="CCE-16 Contratación Directa"/>
    <s v="ENERO"/>
    <s v="ENERO"/>
    <s v="11 MESES_x000a_15 DÍAS"/>
    <n v="4120000"/>
    <n v="47380000"/>
    <s v="Gerencia de Mujer y Género "/>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desarrollar conceptos jurídicos de las acciones que desarrolla la Gerencia de Mujer y Género en procesos de fortalecimiento  con enfoque de género y enfoque diverso de la ciudad."/>
    <s v="O232020200883990_Otros servicios profesionales, técnicos y empresariales n.c.p."/>
    <s v="CCE-16 Contratación Directa"/>
    <s v="ENERO"/>
    <s v="ENERO"/>
    <s v="10 MESES"/>
    <n v="4638833"/>
    <n v="46388330"/>
    <s v="Gerencia de Mujer y Género "/>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coordinar el desarrollo de la estrategia de fortalecimiento a las organizaciones sociales de mujeres y sector LGBTI en la ciudad."/>
    <s v="O232020200991119_Otros servicios de la administración pública n.c.p."/>
    <s v="CCE-16 Contratación Directa"/>
    <s v="ENERO"/>
    <s v="ENERO"/>
    <s v="6 MESES"/>
    <n v="4120000"/>
    <n v="24720000"/>
    <s v="Gerencia de Mujer y Género "/>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coordinar el desarrollo de la estrategia de fortalecimiento a las organizaciones sociales de mujeres y sector LGBTI en la ciudad."/>
    <s v="O232020200991119_Otros servicios de la administración pública n.c.p."/>
    <s v="CCE-16 Contratación Directa"/>
    <s v="Agosto"/>
    <s v="Agosto"/>
    <s v="3 MESES y 15 DIAS"/>
    <n v="4120000"/>
    <n v="14420000"/>
    <s v="Gerencia de Mujer y Género "/>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desarrollar la estrategia de fortalecimiento a las organizaciones sociales de mujeres y sector LGBTI "/>
    <s v="O232020200991119_Otros servicios de la administración pública n.c.p."/>
    <s v="CCE-16 Contratación Directa"/>
    <s v="ENERO"/>
    <s v="ENERO"/>
    <s v="6 MESES"/>
    <n v="3914000"/>
    <n v="23484000"/>
    <s v="Gerencia de Mujer y Género "/>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desarrollar la estrategia de fortalecimiento a las organizaciones sociales de mujeres y sector LGBTI "/>
    <s v="O232020200991119_Otros servicios de la administración pública n.c.p."/>
    <s v="CCE-16 Contratación Directa"/>
    <s v="Agosto"/>
    <s v="Agosto"/>
    <s v="3 MESES"/>
    <n v="3914000"/>
    <n v="11742000"/>
    <s v="Gerencia de Mujer y Género "/>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implementar acciones para el cumplimiento de la Política Publica de actividades sexuales pagadas y promoción de espacios de participación en el orden local y distrital."/>
    <s v="O232020200991119_Otros servicios de la administración pública n.c.p."/>
    <s v="CCE-16 Contratación Directa"/>
    <s v="ENERO"/>
    <s v="ENERO"/>
    <s v="6 MESES"/>
    <n v="4000000"/>
    <n v="24000000"/>
    <s v="Gerencia de Mujer y Género "/>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implementar acciones para el cumplimiento de la Política Publica de actividades sexuales pagadas y promoción de espacios de participación en el orden local y distrital."/>
    <s v="O232020200991119_Otros servicios de la administración pública n.c.p."/>
    <s v="CCE-16 Contratación Directa"/>
    <s v="Agosto"/>
    <s v="Agosto"/>
    <s v="3 MESES"/>
    <n v="4000000"/>
    <n v="12000000"/>
    <s v="Gerencia de Mujer y Género "/>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Tecnico para prestar los servicios de apoyo a la gestión que permitan el desarrollo de la estrategia de fortalecimiento a las organizaciones sociales de mujeres y sector LGBTI y acompañamiento de espacios de formación y fortalecimiento de capacidades de los sectores LGBTI en el nivel distrital."/>
    <s v="O232020200991119_Otros servicios de la administración pública n.c.p."/>
    <s v="CCE-16 Contratación Directa"/>
    <s v="ENERO"/>
    <s v="ENERO"/>
    <s v="6 MESES"/>
    <n v="2884000"/>
    <n v="17304000"/>
    <s v="Gerencia de Mujer y Género "/>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Tecnico para prestar los servicios de apoyo a la gestión que permitan el desarrollo de la estrategia de fortalecimiento a las organizaciones sociales de mujeres y sector LGBTI y acompañamiento de espacios de formación y fortalecimiento de capacidades de los sectores LGBTI en el nivel distrital."/>
    <s v="O232020200991119_Otros servicios de la administración pública n.c.p."/>
    <s v="CCE-16 Contratación Directa"/>
    <s v="Agosto"/>
    <s v="Agosto"/>
    <s v="3 MESES y 15 DIAS"/>
    <n v="2884000"/>
    <n v="10094000"/>
    <s v="Gerencia de Mujer y Género "/>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Tenico para  prestar los servicios de apoyo a la gestión para acompañar la implementación de acciones y el desarrollo de la estrategia de fortalecimiento a las organizaciones sociales de mujeres y sector LGBTI."/>
    <s v="O232020200991119_Otros servicios de la administración pública n.c.p."/>
    <s v="CCE-16 Contratación Directa"/>
    <s v="ENERO"/>
    <s v="ENERO"/>
    <s v="6 MESES"/>
    <n v="2884000"/>
    <n v="17304000"/>
    <s v="Gerencia de Mujer y Género "/>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Tenico para  prestar los servicios de apoyo a la gestión para acompañar la implementación de acciones y el desarrollo de la estrategia de fortalecimiento a las organizaciones sociales de mujeres y sector LGBTI."/>
    <s v="O232020200991119_Otros servicios de la administración pública n.c.p."/>
    <s v="CCE-16 Contratación Directa"/>
    <s v="JULIO"/>
    <s v="JULIO"/>
    <s v="3 MESES"/>
    <n v="2884000"/>
    <n v="8652000"/>
    <s v="Gerencia de Mujer y Género "/>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Tecnico para prestar los servicios de apoyo a la gestión  que permitan el desarrollo de la estrategia de fortalecimiento a las organizaciones sociales de mujeres y sector LGBTI en el Distrito y acompañamiento y promoción de espacios de participación en el orden local y distrital."/>
    <s v="O232020200991119_Otros servicios de la administración pública n.c.p."/>
    <s v="CCE-16 Contratación Directa"/>
    <s v="ENERO"/>
    <s v="ENERO"/>
    <s v="6 MESES"/>
    <n v="2575000"/>
    <n v="15450000"/>
    <s v="Gerencia de Mujer y Género "/>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Tecnico para prestar los servicios de apoyo a la gestión  que permitan el desarrollo de la estrategia de fortalecimiento a las organizaciones sociales de mujeres y sector LGBTI en el Distrito y acompañamiento y promoción de espacios de participación en el orden local y distrital."/>
    <s v="O232020200991119_Otros servicios de la administración pública n.c.p."/>
    <s v="CCE-16 Contratación Directa"/>
    <s v="JULIO"/>
    <s v="JULIO"/>
    <s v="3 MESES"/>
    <n v="2575000"/>
    <n v="7725000"/>
    <s v="Gerencia de Mujer y Género "/>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Tecnico para prestar los servicios de apoyo a la gestión que permitan el desarrollo de la estrategia de fortalecimiento a las organizaciones sociales de mujeres y sector LGBTI y la participación incidente en dos localidades de la ciudad."/>
    <s v="O232020200991119_Otros servicios de la administración pública n.c.p."/>
    <s v="CCE-16 Contratación Directa"/>
    <s v="ENERO"/>
    <s v="ENERO"/>
    <s v="6 MESES"/>
    <n v="2884000"/>
    <n v="17304000"/>
    <s v="Gerencia de Mujer y Género "/>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Tecnico para prestar los servicios de apoyo a la gestión que permitan el desarrollo de la estrategia de fortalecimiento a las organizaciones sociales de mujeres y sector LGBTI y la participación incidente en dos localidades de la ciudad."/>
    <s v="O232020200991119_Otros servicios de la administración pública n.c.p."/>
    <s v="CCE-16 Contratación Directa"/>
    <s v="JULIO"/>
    <s v="JULIO"/>
    <s v="3 MESES"/>
    <n v="2884000"/>
    <n v="8652000"/>
    <s v="Gerencia de Mujer y Género "/>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Tecnioo para prestar los servicios de apoyo a la gestión que permitan el desarrollo de la estrategia de fortalecimiento a las organizaciones sociales de mujeres y sector LGBTI y el acompañamiento a los espacios e instancias de participación en el nivel local."/>
    <s v="O232020200991119_Otros servicios de la administración pública n.c.p."/>
    <s v="CCE-16 Contratación Directa"/>
    <s v="ENERO"/>
    <s v="ENERO"/>
    <s v="6 MESES"/>
    <n v="2500000"/>
    <n v="15000000"/>
    <s v="Gerencia de Mujer y Género "/>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Tecnioo para prestar los servicios de apoyo a la gestión que permitan el desarrollo de la estrategia de fortalecimiento a las organizaciones sociales de mujeres y sector LGBTI y el acompañamiento a los espacios e instancias de participación en el nivel local."/>
    <s v="O232020200991119_Otros servicios de la administración pública n.c.p."/>
    <s v="CCE-16 Contratación Directa"/>
    <s v="Agosto"/>
    <s v="Agosto"/>
    <s v="3 MESES y 10 DIAS"/>
    <n v="2500000"/>
    <n v="8333333"/>
    <s v="Gerencia de Mujer y Género "/>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Tecnico para prestar los servicios de apoyo a la gestión  que permitan el desarrollo de la estrategia de fortalecimiento a las organizaciones sociales de mujeres y sector LGBTI."/>
    <s v="O232020200991119_Otros servicios de la administración pública n.c.p."/>
    <s v="CCE-16 Contratación Directa"/>
    <s v="ENERO"/>
    <s v="ENERO"/>
    <s v="6 MESES"/>
    <n v="2500000"/>
    <n v="15000000"/>
    <s v="Gerencia de Mujer y Género "/>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Tecnico para prestar los servicios de apoyo a la gestión  que permitan el desarrollo de la estrategia de fortalecimiento a las organizaciones sociales de mujeres y sector LGBTI."/>
    <s v="O232020200991119_Otros servicios de la administración pública n.c.p."/>
    <s v="CCE-16 Contratación Directa"/>
    <s v="Agosto"/>
    <s v="Agosto"/>
    <s v="3 MESES y 10 DIAS"/>
    <n v="2500000"/>
    <n v="8333333"/>
    <s v="Gerencia de Mujer y Género "/>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que realizar procesos de fortalecimiento y promoción de las organizaciones sociales de mujeres y sectores LGBTI y de instancias de participación ciudadana LGBTI en el ámbito distrital y local."/>
    <s v="O232020200991119_Otros servicios de la administración pública n.c.p."/>
    <s v="CCE-16 Contratación Directa"/>
    <s v="ENERO"/>
    <s v="ENERO"/>
    <s v="6 MESES"/>
    <n v="3800000"/>
    <n v="22800000"/>
    <s v="Gerencia de Mujer y Género "/>
    <s v="1-100-F001_VA-Recursos distrito"/>
    <s v="NO"/>
    <s v="N/A"/>
    <m/>
  </r>
  <r>
    <s v="05 Construir Bogotá Región con gobierno abierto, transparente y ciudadanía consciente"/>
    <s v="51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que realizar procesos de fortalecimiento y promoción de las organizaciones sociales de mujeres y sectores LGBTI y de instancias de participación ciudadana LGBTI en el ámbito distrital y local."/>
    <s v="O232020200991119_Otros servicios de la administración pública n.c.p."/>
    <s v="CCE-16 Contratación Directa"/>
    <s v="Agosto"/>
    <s v="Agosto"/>
    <s v="3 MESES"/>
    <n v="3800000"/>
    <n v="11400000"/>
    <s v="Gerencia de Mujer y Género "/>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ervicios de apoyo a la gestión para implementar el MFOS y acciones de los procesos estratégicos  de la Gerencia a las organizaciones sociales juveniles en las localidades asignadas por el supervisor. "/>
    <s v="O232020200991119_Otros servicios de la administración pública n.c.p."/>
    <s v="CCE-16 Contratación Directa"/>
    <s v="ENERO"/>
    <s v="ENERO"/>
    <s v="6 MESES"/>
    <n v="2403020"/>
    <n v="14418120"/>
    <s v="Gerencia de Juventud"/>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ervicios de apoyo a la gestión para implementar el MFOS y acciones de los procesos estratégicos  de la Gerencia a las organizaciones sociales juveniles en las localidades asignadas por el supervisor. "/>
    <s v="O232020200991119_Otros servicios de la administración pública n.c.p."/>
    <s v="CCE-16 Contratación Directa"/>
    <s v="Agosto"/>
    <s v="Agosto"/>
    <s v="4 MESES"/>
    <n v="2403020"/>
    <n v="9612080"/>
    <s v="Gerencia de Juventud"/>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ervicios de apoyo a la gestión para implementar el MFOS y acciones de los procesos estratégicos  de la Gerencia a las organizaciones sociales juveniles en las localidades asignadas por el supervisor. "/>
    <s v="O232020200991119_Otros servicios de la administración pública n.c.p."/>
    <s v="CCE-16 Contratación Directa"/>
    <s v="ENERO"/>
    <s v="ENERO"/>
    <s v="6 MESES"/>
    <n v="2403020"/>
    <n v="14418120"/>
    <s v="Gerencia de Juventud"/>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ervicios de apoyo a la gestión para implementar el MFOS y acciones de los procesos estratégicos  de la Gerencia a las organizaciones sociales juveniles en las localidades asignadas por el supervisor. "/>
    <s v="O232020200991119_Otros servicios de la administración pública n.c.p."/>
    <s v="CCE-16 Contratación Directa"/>
    <s v="Agosto"/>
    <s v="Agosto"/>
    <s v="4 MESES"/>
    <n v="2403020"/>
    <n v="9612080"/>
    <s v="Gerencia de Juventud"/>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ervicios de apoyo a la gestión para implementar el MFOS y acciones de los procesos estratégicos  de la Gerencia a las organizaciones sociales juveniles en las localidades asignadas por el supervisor. "/>
    <s v="O232020200991119_Otros servicios de la administración pública n.c.p."/>
    <s v="CCE-16 Contratación Directa"/>
    <s v="ENERO"/>
    <s v="ENERO"/>
    <s v="6 MESES"/>
    <n v="2403020"/>
    <n v="14418120"/>
    <s v="Gerencia de Juventud"/>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ervicios de apoyo a la gestión para implementar el MFOS y acciones de los procesos estratégicos  de la Gerencia a las organizaciones sociales juveniles en las localidades asignadas por el supervisor. "/>
    <s v="O232020200991119_Otros servicios de la administración pública n.c.p."/>
    <s v="CCE-16 Contratación Directa"/>
    <s v="JULIO"/>
    <s v="JULIO"/>
    <s v="4 MESES"/>
    <n v="2403020"/>
    <n v="9612080"/>
    <s v="Gerencia de Juventud"/>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ervicios de apoyo a la gestión para implementar el MFOS y acciones de los procesos estratégicos  de la Gerencia a las organizaciones sociales juveniles en las localidades asignadas por el supervisor. "/>
    <s v="O232020200991119_Otros servicios de la administración pública n.c.p."/>
    <s v="CCE-16 Contratación Directa"/>
    <s v="ENERO"/>
    <s v="ENERO"/>
    <s v="6 MESES"/>
    <n v="2403020"/>
    <n v="14418120"/>
    <s v="Gerencia de Juventud"/>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ervicios de apoyo a la gestión para implementar el MFOS y acciones de los procesos estratégicos  de la Gerencia a las organizaciones sociales juveniles en las localidades asignadas por el supervisor. "/>
    <s v="O232020200991119_Otros servicios de la administración pública n.c.p."/>
    <s v="CCE-16 Contratación Directa"/>
    <s v="JULIO"/>
    <s v="JULIO"/>
    <s v="4 MESES"/>
    <n v="2403020"/>
    <n v="9612080"/>
    <s v="Gerencia de Juventud"/>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ervicios de apoyo a la gestión para implementar el MFOS y acciones de los procesos estratégicos  de la Gerencia a las organizaciones sociales juveniles en las localidades asignadas por el supervisor. "/>
    <s v="O232020200991119_Otros servicios de la administración pública n.c.p."/>
    <s v="CCE-16 Contratación Directa"/>
    <s v="ENERO"/>
    <s v="ENERO"/>
    <s v="6 MESES"/>
    <n v="2403020"/>
    <n v="14418120"/>
    <s v="Gerencia de Juventud"/>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ervicios de apoyo a la gestión para implementar el MFOS y acciones de los procesos estratégicos  de la Gerencia a las organizaciones sociales juveniles en las localidades asignadas por el supervisor. "/>
    <s v="O232020200991119_Otros servicios de la administración pública n.c.p."/>
    <s v="CCE-16 Contratación Directa"/>
    <s v="JULIO"/>
    <s v="JULIO"/>
    <s v="4 MESES"/>
    <n v="2403020"/>
    <n v="9612080"/>
    <s v="Gerencia de Juventud"/>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ervicios de apoyo a la gestión para implementar el MFOS y acciones de los procesos estratégicos  de la Gerencia a las organizaciones sociales juveniles en las localidades asignadas por el supervisor. "/>
    <s v="O232020200991119_Otros servicios de la administración pública n.c.p."/>
    <s v="CCE-16 Contratación Directa"/>
    <s v="ENERO"/>
    <s v="ENERO"/>
    <s v="6 MESES"/>
    <n v="2403020"/>
    <n v="14418120"/>
    <s v="Gerencia de Juventud"/>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ervicios de apoyo a la gestión para implementar el MFOS y acciones de los procesos estratégicos  de la Gerencia a las organizaciones sociales juveniles en las localidades asignadas por el supervisor. "/>
    <s v="O232020200991119_Otros servicios de la administración pública n.c.p."/>
    <s v="CCE-16 Contratación Directa"/>
    <s v="JULIO"/>
    <s v="JULIO"/>
    <s v="4 MESES"/>
    <n v="2403020"/>
    <n v="9612080"/>
    <s v="Gerencia de Juventud"/>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ervicios de apoyo a la gestión para implementar el MFOS y acciones de los procesos estratégicos  de la Gerencia a las organizaciones sociales juveniles en las localidades asignadas por el supervisor. "/>
    <s v="O232020200991119_Otros servicios de la administración pública n.c.p."/>
    <s v="CCE-16 Contratación Directa"/>
    <s v="ENERO"/>
    <s v="ENERO"/>
    <s v="6 MESES"/>
    <n v="2403020"/>
    <n v="14418120"/>
    <s v="Gerencia de Juventud"/>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ervicios de apoyo a la gestión para implementar el MFOS y acciones de los procesos estratégicos  de la Gerencia a las organizaciones sociales juveniles en las localidades asignadas por el supervisor. "/>
    <s v="O232020200991119_Otros servicios de la administración pública n.c.p."/>
    <s v="CCE-16 Contratación Directa"/>
    <s v="JULIO"/>
    <s v="JULIO"/>
    <s v="4 MESES"/>
    <n v="2403020"/>
    <n v="9612080"/>
    <s v="Gerencia de Juventud"/>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ervicios de apoyo a la gestión para implementar el MFOS y acciones de los procesos estratégicos  de la Gerencia a las organizaciones sociales juveniles en las localidades asignadas por el supervisor. "/>
    <s v="O232020200991119_Otros servicios de la administración pública n.c.p."/>
    <s v="CCE-16 Contratación Directa"/>
    <s v="ENERO"/>
    <s v="ENERO"/>
    <s v="6 MESES"/>
    <n v="2403020"/>
    <n v="14418120"/>
    <s v="Gerencia de Juventud"/>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ervicios de apoyo a la gestión para implementar el MFOS y acciones de los procesos estratégicos  de la Gerencia a las organizaciones sociales juveniles en las localidades asignadas por el supervisor. "/>
    <s v="O232020200991119_Otros servicios de la administración pública n.c.p."/>
    <s v="CCE-16 Contratación Directa"/>
    <s v="JULIO"/>
    <s v="JULIO"/>
    <s v="4 MESES"/>
    <n v="2403020"/>
    <n v="9612080"/>
    <s v="Gerencia de Juventud"/>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ervicios de apoyo a la gestión para implementar el MFOS y acciones de los procesos estratégicos  de la Gerencia a las organizaciones sociales juveniles en las localidades asignadas por el supervisor. "/>
    <s v="O232020200991119_Otros servicios de la administración pública n.c.p."/>
    <s v="CCE-16 Contratación Directa"/>
    <s v="ENERO"/>
    <s v="ENERO"/>
    <s v="6 MESES"/>
    <n v="2403020"/>
    <n v="14418120"/>
    <s v="Gerencia de Juventud"/>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ervicios de apoyo a la gestión para implementar el MFOS y acciones de los procesos estratégicos  de la Gerencia a las organizaciones sociales juveniles en las localidades asignadas por el supervisor. "/>
    <s v="O232020200991119_Otros servicios de la administración pública n.c.p."/>
    <s v="CCE-16 Contratación Directa"/>
    <s v="JULIO"/>
    <s v="JULIO"/>
    <s v="4 MESES"/>
    <n v="2403020"/>
    <n v="9612080"/>
    <s v="Gerencia de Juventud"/>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implementar el MFOS en las localidades asignadas por el supervisor, además apoyar el seguimiento a los procesos estratégicos de la Gerencia de Juventud."/>
    <s v="O232020200991119_Otros servicios de la administración pública n.c.p."/>
    <s v="CCE-16 Contratación Directa"/>
    <s v="ENERO"/>
    <s v="ENERO"/>
    <s v="6 MESES"/>
    <n v="3500000"/>
    <n v="21000000"/>
    <s v="Gerencia de Juventud"/>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implementar el MFOS en las localidades asignadas por el supervisor, además apoyar el seguimiento a los procesos estratégicos de la Gerencia de Juventud."/>
    <s v="O232020200991119_Otros servicios de la administración pública n.c.p."/>
    <s v="CCE-16 Contratación Directa"/>
    <s v="JULIO"/>
    <s v="JULIO"/>
    <s v="4 MESES"/>
    <n v="3500000"/>
    <n v="14000000"/>
    <s v="Gerencia de Juventud"/>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implementar el MFOS  a las organizaciones de barras futboleras en las localidades asignadas. "/>
    <s v="O232020200991119_Otros servicios de la administración pública n.c.p."/>
    <s v="CCE-16 Contratación Directa"/>
    <s v="ENERO"/>
    <s v="ENERO"/>
    <s v="6 MESES"/>
    <n v="3708000"/>
    <n v="22248000"/>
    <s v="Gerencia de Juventud"/>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implementar el MFOS  a las organizaciones de barras futboleras en las localidades asignadas. "/>
    <s v="O232020200991119_Otros servicios de la administración pública n.c.p."/>
    <s v="CCE-16 Contratación Directa"/>
    <s v="JULIO"/>
    <s v="JULIO"/>
    <s v="4 MESES"/>
    <n v="3708000"/>
    <n v="14832000"/>
    <s v="Gerencia de Juventud"/>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desarrollar metodologías en  participación y el fomento de la convivencia en el fútbol desde el Observatorio de la Participación."/>
    <s v="O232020200991119_Otros servicios de la administración pública n.c.p."/>
    <s v="CCE-16 Contratación Directa"/>
    <s v="ENERO"/>
    <s v="ENERO"/>
    <s v="6 MESES"/>
    <n v="4120000"/>
    <n v="24720000"/>
    <s v="Gerencia de Juventud"/>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desarrollar metodologías en  participación y el fomento de la convivencia en el fútbol desde el Observatorio de la Participación."/>
    <s v="O232020200991119_Otros servicios de la administración pública n.c.p."/>
    <s v="CCE-16 Contratación Directa"/>
    <s v="JULIO"/>
    <s v="JULIO"/>
    <s v="4 MESES"/>
    <n v="4120000"/>
    <n v="16480000"/>
    <s v="Gerencia de Juventud"/>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liderar y hacer seguimiento a los programas y estrategias dirigidos a fortalecer a las organizaciones sociales juveniles en participación y la convivencia en el fútbol."/>
    <s v="O232020200991119_Otros servicios de la administración pública n.c.p."/>
    <s v="CCE-16 Contratación Directa"/>
    <s v="ENERO"/>
    <s v="ENERO"/>
    <s v="6 MESES"/>
    <n v="4490000"/>
    <n v="26940000"/>
    <s v="Gerencia de Juventud"/>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liderar y hacer seguimiento a los programas y estrategias dirigidos a fortalecer a las organizaciones sociales juveniles en participación y la convivencia en el fútbol."/>
    <s v="O232020200991119_Otros servicios de la administración pública n.c.p."/>
    <s v="CCE-16 Contratación Directa"/>
    <s v="JULIO"/>
    <s v="JULIO"/>
    <s v="4 meses _x000a_7 días "/>
    <n v="4490000"/>
    <n v="19007667"/>
    <s v="Gerencia de Juventud"/>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fortalecer los proyectos y procesos estratégicos de la Gerencia de Juventud  e implementar el Sistema de Participación Ciudadana."/>
    <s v="O232020200991119_Otros servicios de la administración pública n.c.p."/>
    <s v="CCE-16 Contratación Directa"/>
    <s v="ENERO"/>
    <s v="ENERO"/>
    <n v="6"/>
    <n v="5756400"/>
    <n v="34538400"/>
    <s v="Gerencia de Juventud"/>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realizar el acompañamiento técnico e  implementación y seguimiento del Sistema Distrtital de Juventud."/>
    <s v="O232020200991119_Otros servicios de la administración pública n.c.p."/>
    <s v="CCE-16 Contratación Directa"/>
    <s v="ENERO"/>
    <s v="ENERO"/>
    <s v="6 MESES"/>
    <n v="4277000"/>
    <n v="25662000"/>
    <s v="Gerencia de Juventud"/>
    <s v="1-100-F001_VA-Recursos distrito"/>
    <s v="NO"/>
    <s v="N/A"/>
    <s v=" "/>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realizar el acompañamiento técnico e  implementación y seguimiento del Sistema Distrtital de Juventud."/>
    <s v="O232020200991119_Otros servicios de la administración pública n.c.p."/>
    <s v="CCE-16 Contratación Directa"/>
    <s v="JULIO"/>
    <s v="JULIO"/>
    <s v="4 MESES Y 15 DÍAS"/>
    <n v="4277000"/>
    <n v="19246500"/>
    <s v="Gerencia de Juventud"/>
    <s v="1-100-F001_VA-Recursos distrito"/>
    <s v="NO"/>
    <s v="N/A"/>
    <s v=" "/>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realizar el seguimiento y elaboración del reporte de los procesos y metas la Gerencia de Juventud."/>
    <s v="O232020200991119_Otros servicios de la administración pública n.c.p."/>
    <s v="CCE-16 Contratación Directa"/>
    <s v="ENERO"/>
    <s v="ENERO"/>
    <s v="6 MESES"/>
    <n v="3422000"/>
    <n v="20532000"/>
    <s v="Gerencia de Juventud"/>
    <s v="1-100-F001_VA-Recursos distrito"/>
    <s v="NO"/>
    <s v="N/A"/>
    <s v=" "/>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desarrollar las actividades relacionadas con la gestión administrativa y operativa de la Gerencia de Juventud"/>
    <s v="O232020200883990_Otros servicios profesionales, técnicos y empresariales n.c.p."/>
    <s v="CCE-16 Contratación Directa"/>
    <s v="ENERO"/>
    <s v="ENERO"/>
    <s v="11 MESES_x000a_15 DÍAS"/>
    <n v="4429000"/>
    <n v="50933500"/>
    <s v="Gerencia de Juventud"/>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urge la necesidad de contar con recurso humano que apoye a la gestión para desarrollar  procesos de participación,  organización y fortalecimiento con la comunidad  NARP enfatizando en la comunidad Raizal residente en Bogotá y de más procesos operativos que requiera la Gerencia "/>
    <s v="O232020200991119_Otros servicios de la administración pública n.c.p."/>
    <s v="CCE-16 Contratación Directa"/>
    <s v="ENERO"/>
    <s v="ENERO"/>
    <n v="5"/>
    <n v="2240000"/>
    <n v="11200000"/>
    <s v="Gerencia de Etnias"/>
    <s v="1-100-F001_VA-Recursos distrito"/>
    <s v="NO "/>
    <s v="N/A"/>
    <s v=" "/>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urge la necesidad de contar con recurso humano que apoye a la gestión para desarrollar  procesos de participación,  organización y fortalecimiento con la comunidad  NARP enfatizando en la comunidad Raizal residente en Bogotáy de más procesos operativos que requiera la Gerencia "/>
    <s v="O232020200991119_Otros servicios de la administración pública n.c.p."/>
    <s v="CCE-16 Contratación Directa"/>
    <s v="Agosto"/>
    <s v="Agosto"/>
    <n v="5"/>
    <n v="2240000"/>
    <n v="11200000"/>
    <s v="Gerencia de Etnias"/>
    <s v="1-100-F001_VA-Recursos distrito"/>
    <s v="NO"/>
    <s v="N/A"/>
    <s v=" "/>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urge la necesidad de contar con recurso humano que apoye a la gestión para desarrollar procesos de participación, organización y fortalecimiento de las comunidades indígenas residentes en Bogotá  y demas procesos operativos que requiera la Gerencia. "/>
    <s v="O232020200991119_Otros servicios de la administración pública n.c.p."/>
    <s v="CCE-16 Contratación Directa"/>
    <s v="ENERO"/>
    <s v="ENERO"/>
    <n v="5"/>
    <n v="2060000"/>
    <n v="10300000"/>
    <s v="Gerencia de Etnias"/>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urge la necesidad de contar con recurso humano que apoye a la gestión para desarrollar procesos de participación, organización y fortalecimiento de las comunidades indígenas residentes en Bogotá  y demas procesos operativos que requiera la Gerencia. "/>
    <s v="O232020200991119_Otros servicios de la administración pública n.c.p."/>
    <s v="CCE-16 Contratación Directa"/>
    <s v="Agosto"/>
    <s v="Agosto"/>
    <n v="3"/>
    <n v="2060000"/>
    <n v="6180000"/>
    <s v="Gerencia de Etnias"/>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urge la necesidad de contar con recurso humano que apoye a la gestión para desarrollar procesos de participación, organización y fortalecmiento de las organizaciones gitanas residentes en la ciudad de Bogotá y el apoyo en actividades de carácter operativo requeridos por la Gerencia de Etnias"/>
    <s v="O232020200991119_Otros servicios de la administración pública n.c.p."/>
    <s v="CCE-16 Contratación Directa"/>
    <s v="ENERO"/>
    <s v="ENERO"/>
    <n v="5"/>
    <n v="2240000"/>
    <n v="11200000"/>
    <s v="Gerencia de Etnias"/>
    <s v="1-100-F001_VA-Recursos distrito"/>
    <s v="NO"/>
    <s v="N/A"/>
    <s v=" "/>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urge la necesidad de contar con recurso humano que apoye a la gestión para desarrollar procesos de participación, organización y fortalecmiento de las organizaciones gitanas residentes en la ciudad de Bogotá y el apoyo en actividades de carácter operativo requeridos por la Gerencia de Etnias"/>
    <s v="O232020200991119_Otros servicios de la administración pública n.c.p."/>
    <s v="CCE-16 Contratación Directa"/>
    <s v="JULIO"/>
    <s v="JULIO"/>
    <n v="5"/>
    <n v="2240000"/>
    <n v="11200000"/>
    <s v="Gerencia de Etnias"/>
    <s v="1-100-F001_VA-Recursos distrito"/>
    <s v="NO"/>
    <s v="N/A"/>
    <s v=" "/>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urge la necesidad de contar con recurso humano que apoye a la gestión para desarrollar procesos de participación, Organización y fortalecimiento  de la comunidad NARP residente en Bogotá "/>
    <s v="O232020200991119_Otros servicios de la administración pública n.c.p."/>
    <s v="CCE-16 Contratación Directa"/>
    <s v="ENERO"/>
    <s v="ENERO"/>
    <n v="5"/>
    <n v="3090000"/>
    <n v="15450000"/>
    <s v="Gerencia de Etnias"/>
    <s v="1-100-F001_VA-Recursos distrito"/>
    <s v="NO"/>
    <s v="N/A"/>
    <s v=" "/>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urge la necesidad de contar con recurso humano que apoye a la gestión para desarrollar procesos de participación, Organización y fortalecimiento  de la comunidad NARP residente en Bogotá "/>
    <s v="O232020200991119_Otros servicios de la administración pública n.c.p."/>
    <s v="CCE-16 Contratación Directa"/>
    <s v="Agosto"/>
    <s v="Agosto"/>
    <s v="3 MESES"/>
    <n v="3090000"/>
    <n v="9270000"/>
    <s v="Gerencia de Etnias"/>
    <s v="1-100-F001_VA-Recursos distrito"/>
    <s v="NO"/>
    <s v="N/A"/>
    <s v=" "/>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urge la necesidad de contar con recurso humano que apoye a la gestión para desarrollar procesos de participación, organización y fortalecimiento de las comunidades indígenas residentes en Bogotá  y demas procesos operativos que requiera la Gerencia. "/>
    <s v="O232020200991119_Otros servicios de la administración pública n.c.p."/>
    <s v="CCE-16 Contratación Directa"/>
    <s v="ENERO"/>
    <s v="ENERO"/>
    <s v="5 MESES"/>
    <n v="3090000"/>
    <n v="15450000"/>
    <s v="Gerencia de Etnias"/>
    <s v="1-100-F001_VA-Recursos distrito"/>
    <s v="NO"/>
    <s v="N/A"/>
    <s v=" "/>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urge la necesidad de contar con recurso humano que apoye a la gestión para desarrollar procesos de participación, organización y fortalecimiento de las comunidades indígenas residentes en Bogotá  y demas procesos operativos que requiera la Gerencia. "/>
    <s v="O232020200991119_Otros servicios de la administración pública n.c.p."/>
    <s v="CCE-16 Contratación Directa"/>
    <s v="Agosto"/>
    <s v="Agosto"/>
    <s v="3 MESES"/>
    <n v="3090000"/>
    <n v="9270000"/>
    <s v="Gerencia de Etnias"/>
    <s v="1-100-F001_VA-Recursos distrito"/>
    <s v="NO"/>
    <s v="N/A"/>
    <s v=" "/>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urge la necesidad de contar con recurso humano que apoye a la gestión para desarrollar procesos de participación, organización y fortalecimiento de las comunidades indígenas residentes en Bogotá  y demas procesos operativos que requiera la Gerencia. "/>
    <s v="O232020200991119_Otros servicios de la administración pública n.c.p."/>
    <s v="CCE-16 Contratación Directa"/>
    <s v="ENERO"/>
    <s v="ENERO"/>
    <s v="5 MESES"/>
    <n v="3090000"/>
    <n v="15450000"/>
    <s v="Gerencia de Etnias"/>
    <s v="1-100-F001_VA-Recursos distrito"/>
    <s v="NO"/>
    <s v="N/A"/>
    <s v=" "/>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urge la necesidad de contar con recurso humano que apoye a la gestión para desarrollar procesos de participación, organización y fortalecimiento de las comunidades indígenas residentes en Bogotá  y demas procesos operativos que requiera la Gerencia. "/>
    <s v="O232020200991119_Otros servicios de la administración pública n.c.p."/>
    <s v="CCE-16 Contratación Directa"/>
    <s v="Agosto"/>
    <s v="Agosto"/>
    <s v="3 MESES"/>
    <n v="3090000"/>
    <n v="9270000"/>
    <s v="Gerencia de Etnias"/>
    <s v="1-100-F001_VA-Recursos distrito"/>
    <s v="NO"/>
    <s v="N/A"/>
    <s v=" "/>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urge la necesidad de contar con recurso humano que apoye a la gestión para desarrollar  procesos de participación,  organización y fortalecimiento con la comunidad  NARP enfatizando en la comunidad Palenquera residente en Bogotá y de más procesos operativos que requiera la Gerencia "/>
    <s v="O232020200991119_Otros servicios de la administración pública n.c.p."/>
    <s v="CCE-16 Contratación Directa"/>
    <s v="ENERO"/>
    <s v="ENERO"/>
    <s v="5 MESES"/>
    <n v="3090000"/>
    <n v="15450000"/>
    <s v="Gerencia de Etnias"/>
    <s v="1-100-F001_VA-Recursos distrito"/>
    <s v="NO"/>
    <s v="N/A"/>
    <s v=" "/>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urge la necesidad de contar con recurso humano que apoye a la gestión para desarrollar  procesos de participación,  organización y fortalecimiento con la comunidad  NARP enfatizando en la comunidad Palenquera residente en Bogotá y demás procesos operativos que requiera la Gerencia "/>
    <s v="O232020200991119_Otros servicios de la administración pública n.c.p."/>
    <s v="CCE-16 Contratación Directa"/>
    <s v="Agosto"/>
    <s v="Agosto"/>
    <s v="3 MESES"/>
    <n v="3090000"/>
    <n v="9270000"/>
    <s v="Gerencia de Etnias"/>
    <s v="1-100-F001_VA-Recursos distrito"/>
    <s v="NO"/>
    <s v="N/A"/>
    <s v=" "/>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urge la necesidad de contar con recurso humano que apoye a la gestión para desarrollar procesos de participación, Organización y fortalecimiento  de la comunidad NARP residente en Bogotá "/>
    <s v="O232020200991119_Otros servicios de la administración pública n.c.p."/>
    <s v="CCE-16 Contratación Directa"/>
    <s v="ENERO"/>
    <s v="ENERO"/>
    <s v="5 MESES"/>
    <n v="2472000"/>
    <n v="12360000"/>
    <s v="Gerencia de Etnias"/>
    <s v="1-100-F001_VA-Recursos distrito"/>
    <s v="NO"/>
    <s v="N/A"/>
    <s v=" "/>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urge la necesidad de contar con recurso humano que apoye a la gestión para desarrollar procesos de participación, Organización y fortalecimiento  de la comunidad NARP residente en Bogotá "/>
    <s v="O232020200991119_Otros servicios de la administración pública n.c.p."/>
    <s v="CCE-16 Contratación Directa"/>
    <s v="Agosto"/>
    <s v="Agosto"/>
    <s v="3 MESES"/>
    <n v="2472000"/>
    <n v="7416000"/>
    <s v="Gerencia de Etnias"/>
    <s v="1-100-F001_VA-Recursos distrito"/>
    <s v="NO"/>
    <s v="N/A"/>
    <s v=" "/>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    Surge la necesidad de contar con recurso humano que apoye la gestión para desarrollar procesos de participación, organización y fortalecimiento para las comunidades indígenas residentes en Bogotá "/>
    <s v="O232020200991119_Otros servicios de la administración pública n.c.p."/>
    <s v="CCE-16 Contratación Directa"/>
    <s v="ENERO"/>
    <s v="ENERO"/>
    <s v="5 MESES"/>
    <n v="3090000"/>
    <n v="15450000"/>
    <s v="Gerencia de Etnias"/>
    <s v="1-100-F001_VA-Recursos distrito"/>
    <s v="NO"/>
    <s v="N/A"/>
    <s v=" "/>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    Surge la necesidad de contar con recurso humano que apoye la gestión para desarrollar procesos de participación, organización y fortalecimiento para las comunidades indígenas residentes en Bogotá "/>
    <s v="O232020200991119_Otros servicios de la administración pública n.c.p."/>
    <s v="CCE-16 Contratación Directa"/>
    <s v="Agosto"/>
    <s v="Agosto"/>
    <s v="3 MESES"/>
    <n v="3090000"/>
    <n v="9270000"/>
    <s v="Gerencia de Etnias"/>
    <s v="1-100-F001_VA-Recursos distrito"/>
    <s v="NO"/>
    <s v="N/A"/>
    <s v=" "/>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urge la necesidad de contar con recurso humano que apoye a la gestión para desarrollar procesos de participación, Organización y fortalecimiento  de la comunidad NARP residente en Bogotá "/>
    <s v="O232020200991119_Otros servicios de la administración pública n.c.p."/>
    <s v="CCE-16 Contratación Directa"/>
    <s v="ENERO"/>
    <s v="ENERO"/>
    <s v="5 MESES"/>
    <n v="3090000"/>
    <n v="15450000"/>
    <s v="Gerencia de Etnias"/>
    <s v="1-100-F001_VA-Recursos distrito"/>
    <s v="NO"/>
    <s v="N/A"/>
    <s v=" "/>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urge la necesidad de contar con recurso humano que apoye a la gestión para desarrollar procesos de participación, Organización y fortalecimiento  de la comunidad NARP residente en Bogotá "/>
    <s v="O232020200991119_Otros servicios de la administración pública n.c.p."/>
    <s v="CCE-16 Contratación Directa"/>
    <s v="Agosto"/>
    <s v="Agosto"/>
    <s v="3 MESES"/>
    <n v="3090000"/>
    <n v="9270000"/>
    <s v="Gerencia de Etnias"/>
    <s v="1-100-F001_VA-Recursos distrito"/>
    <s v="NO"/>
    <s v="N/A"/>
    <s v=" "/>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Surge la necesidad de contar con recursohuano que apoye a la gestión para realizar los procesos y procedimientos administrativos, pre- contractuales, contractuales y post contractuales que se adelanten y gestionar la correcta ejecución presupuestal de la Gerencia de Etnias."/>
    <s v="O232020200991119_Otros servicios de la administración pública n.c.p."/>
    <s v="CCE-16 Contratación Directa"/>
    <s v="ENERO"/>
    <s v="ENERO"/>
    <s v="11 MESES_x000a_15 DÍAS"/>
    <n v="3200000"/>
    <n v="36800000"/>
    <s v="Gerencia de Etnias"/>
    <s v="1-100-F001_VA-Recursos distrito"/>
    <s v="NO"/>
    <s v="N/A"/>
    <s v=" "/>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Aunar esfuerzos para la realización del Encuentro de Pueblos 2021 de las comunidades indígenas habitantes de Bogotá D.C., contempladas en el Decreto Distrital 612 de 2015"/>
    <s v="O232020200883990_Otros servicios profesionales, técnicos y empresariales n.c.p."/>
    <s v="CCE-16 Contratación Directa"/>
    <s v="JULIO"/>
    <s v="JULIO"/>
    <n v="5"/>
    <s v="N/A"/>
    <n v="10000000"/>
    <s v="Gerencia de Etnias"/>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mover expresiones y acciones diversas e innovadoras de participación ciudadana y social los pueblos indígenas. (Con la ejecución del 100% del presupuesto identificado por bolsa logística. )."/>
    <s v="O232020200883990_Otros servicios profesionales, técnicos y empresariales n.c.p."/>
    <s v="CCE-16 Contratación Directa"/>
    <s v="JULIO"/>
    <s v="JULIO"/>
    <n v="5"/>
    <s v="N/A"/>
    <n v="30000000"/>
    <s v="Gerencia de Etnias"/>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Aunar esfuerzos para dar cumplimiento a las acciones concertadas en el marco del articulo 66 del plan distrital de desarrollo."/>
    <s v="O232020200883990_Otros servicios profesionales, técnicos y empresariales n.c.p."/>
    <s v="CCE-16 Contratación Directa"/>
    <s v="JULIO"/>
    <s v="JULIO"/>
    <n v="5"/>
    <s v="N/A"/>
    <n v="10000000"/>
    <s v="Gerencia de Etnias"/>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Aunar esfuerzos, para la realización de la conmemoración de la semana raizal en Bogotá D.C. 2021 y el desarrollo de las acciones de fortalecimiento de la organización ORFA preservando su cultura, identidad, costumbres y tradiciones."/>
    <s v="O232020200883990_Otros servicios profesionales, técnicos y empresariales n.c.p."/>
    <s v="CCE-16 Contratación Directa"/>
    <s v="Septiembre"/>
    <s v="Septiembre"/>
    <n v="5"/>
    <s v="N/A"/>
    <n v="14000000"/>
    <s v="Gerencia de Etnias"/>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Aunar esfuerzos para dar cumplimiento a las medidas contempladas en la consulta previa con el Cabildo Muisca de Bosa"/>
    <s v="O232020200883990_Otros servicios profesionales, técnicos y empresariales n.c.p."/>
    <s v="CCE-16 Contratación Directa"/>
    <s v="JULIO"/>
    <s v="JULIO"/>
    <n v="5"/>
    <s v="N/A"/>
    <n v="30200000"/>
    <s v="Gerencia de Etnias"/>
    <s v="1-100-F001_VA-Recursos distrito"/>
    <s v="NO"/>
    <s v="N/A"/>
    <m/>
  </r>
  <r>
    <s v="01 - Hacer un nuevo contrato social con igualdad de oportunidades para la inclusión social, productiva y política."/>
    <s v="04 - Prevención de la exclusión por razones _x000a_étnicas, religiosas, sociales, políticas y de _x000a_orientación sexual"/>
    <x v="6"/>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Ëtnicas."/>
    <n v="80111600"/>
    <s v="Surge la necesidad de contar con recurso humano que apoye a la gestión para desarrollar procesos de participación, Organización y fortalecimiento  de la comunidad NARP residente en Bogotá "/>
    <s v="O232020200991119_Otros servicios de la administración pública n.c.p."/>
    <s v="CCE-16 Contratación Directa"/>
    <s v="ENERO"/>
    <s v="ENERO"/>
    <n v="5"/>
    <n v="2500000"/>
    <n v="12500000"/>
    <s v="Gerencia de Etnias"/>
    <s v="1-100-F001_VA-Recursos distrito"/>
    <s v="NO"/>
    <s v="N/A"/>
    <m/>
  </r>
  <r>
    <s v="01 - Hacer un nuevo contrato social con igualdad de oportunidades para la inclusión social, productiva y política."/>
    <s v="04 - Prevención de la exclusión por razones _x000a_étnicas, religiosas, sociales, políticas y de _x000a_orientación sexual"/>
    <x v="6"/>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Ëtnicas."/>
    <n v="80111600"/>
    <s v="Surge la necesidad de contar con recurso humano que apoye a la gestión para desarrollar procesos de participación, Organización y fortalecimiento  de la comunidad NARP residente en Bogotá "/>
    <s v="O232020200991119_Otros servicios de la administración pública n.c.p."/>
    <s v="CCE-16 Contratación Directa"/>
    <s v="Agosto"/>
    <s v="Agosto"/>
    <n v="3"/>
    <n v="3000000"/>
    <n v="9000000"/>
    <s v="Gerencia de Etnias"/>
    <s v="1-100-F001_VA-Recursos distrito"/>
    <s v="NO"/>
    <s v="N/A"/>
    <m/>
  </r>
  <r>
    <s v="01 - Hacer un nuevo contrato social con igualdad de oportunidades para la inclusión social, productiva y política."/>
    <s v="04 - Prevención de la exclusión por razones _x000a_étnicas, religiosas, sociales, políticas y de _x000a_orientación sexual"/>
    <x v="6"/>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Ëtnicas."/>
    <n v="80111600"/>
    <s v="Surge la necesidad de contar con recurso humano profesional para apoyar procesos de participación e implementación de las acciones afirmativas del IDPAC con las comunidades étnicas afrodescendientes, palenqueros y raizales residentes en la ciudad de Bogotá. "/>
    <s v="O232020200991119_Otros servicios de la administración pública n.c.p."/>
    <s v="CCE-16 Contratación Directa"/>
    <s v="ENERO"/>
    <s v="ENERO"/>
    <n v="5"/>
    <n v="3600000"/>
    <n v="18000000"/>
    <s v="Gerencia de Etnias"/>
    <s v="1-100-F001_VA-Recursos distrito"/>
    <s v="NO"/>
    <s v="N/A"/>
    <m/>
  </r>
  <r>
    <s v="01 - Hacer un nuevo contrato social con igualdad de oportunidades para la inclusión social, productiva y política."/>
    <s v="04 - Prevención de la exclusión por razones _x000a_étnicas, religiosas, sociales, políticas y de _x000a_orientación sexual"/>
    <x v="6"/>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Ëtnicas."/>
    <n v="80111600"/>
    <s v="Surge la necesidad de contar con recurso humano profesional para apoyar procesos de participación e implementación de las acciones afirmativas del IDPAC con las comunidades étnicas afrodescendientes, palenqueros y raizales residentes en la ciudad de Bogotá. "/>
    <s v="O232020200991119_Otros servicios de la administración pública n.c.p."/>
    <s v="CCE-16 Contratación Directa"/>
    <s v="Agosto"/>
    <s v="Agosto"/>
    <n v="4"/>
    <n v="3600000"/>
    <n v="14400000"/>
    <s v="Gerencia de Etnias"/>
    <s v="1-100-F001_VA-Recursos distrito"/>
    <s v="NO"/>
    <s v="N/A"/>
    <m/>
  </r>
  <r>
    <s v="01 - Hacer un nuevo contrato social con igualdad de oportunidades para la inclusión social, productiva y política."/>
    <s v="04 - Prevención de la exclusión por razones_x000a_étnicas, religiosas, sociales, políticas y de_x000a_orientación sexual"/>
    <x v="6"/>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Ëtnicas."/>
    <n v="80111600"/>
    <s v="Surge la necesidad de contar con recursohuano que apoye la gestion de procesos de participación e implementación de las acciones afirmativas del IDPAC con los grupos étnicos residentes en la ciudad de Bogotá."/>
    <s v="O232020200991119_Otros servicios de la administración pública n.c.p."/>
    <s v="CCE-16 Contratación Directa"/>
    <s v="Enero "/>
    <s v="Enero "/>
    <n v="5"/>
    <n v="3300000"/>
    <n v="16500000"/>
    <s v="Gerencia de Etnias"/>
    <s v="1-100-F001_VA-Recursos distrito"/>
    <s v="NO"/>
    <s v="N/A"/>
    <s v=" "/>
  </r>
  <r>
    <s v="01 - Hacer un nuevo contrato social con igualdad de oportunidades para la inclusión social, productiva y política."/>
    <s v="04 - Prevención de la exclusión por razones_x000a_étnicas, religiosas, sociales, políticas y de_x000a_orientación sexual"/>
    <x v="6"/>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Ëtnicas."/>
    <n v="80111600"/>
    <s v="Surge la necesidad de contar con recursohuano que apoye la gestion de procesos de participación e implementación de las acciones afirmativas del IDPAC con los grupos étnicos residentes en la ciudad de Bogotá."/>
    <s v="O232020200991119_Otros servicios de la administración pública n.c.p."/>
    <s v="CCE-16 Contratación Directa"/>
    <s v="Agosto"/>
    <s v="Agosto"/>
    <n v="4"/>
    <n v="3300000"/>
    <n v="13200000"/>
    <s v="Gerencia de Etnias"/>
    <s v="1-100-F001_VA-Recursos distrito"/>
    <s v="NO"/>
    <s v="N/A"/>
    <s v=" "/>
  </r>
  <r>
    <s v="01 - Hacer un nuevo contrato social con igualdad de oportunidades para la inclusión social, productiva y política."/>
    <s v="04 - Prevención de la exclusión por razones _x000a_étnicas, religiosas, sociales, políticas y de _x000a_orientación sexual"/>
    <x v="6"/>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Ëtnicas."/>
    <n v="80111600"/>
    <s v="Surge la necesidad de contar con recursohuano profesional para la transversalización del enfoque étnico diferencial, desde la perspectiva intercultural, en las diferentes organizaciones sociales poblacionales, para el fortalecimiento de la participación ciudadana."/>
    <s v="O232020200991119_Otros servicios de la administración pública n.c.p."/>
    <s v="CCE-16 Contratación Directa"/>
    <s v="ENERO"/>
    <s v="ENERO"/>
    <n v="5"/>
    <n v="4800000"/>
    <n v="24000000"/>
    <s v="Gerencia de Etnias"/>
    <s v="1-100-F001_VA-Recursos distrito"/>
    <s v="NO"/>
    <s v="N/A"/>
    <m/>
  </r>
  <r>
    <s v="01 - Hacer un nuevo contrato social con igualdad de oportunidades para la inclusión social, productiva y política."/>
    <s v="04 - Prevención de la exclusión por razones étnicas, religiosas, sociales, políticas y de orientación sexual"/>
    <x v="6"/>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Ëtnicas."/>
    <n v="80111600"/>
    <s v="Surge la necesidad de contar con recursohuano profesional para la transversalización del enfoque étnico diferencial, desde la perspectiva intercultural, en las diferentes organizaciones sociales poblacionales, para el fortalecimiento de la participación ciudadana."/>
    <s v="O232020200991119_Otros servicios de la administración pública n.c.p."/>
    <s v="CCE-16 Contratación Directa"/>
    <s v="Agosto"/>
    <s v="Agosto"/>
    <n v="4"/>
    <n v="4800000"/>
    <n v="19200000"/>
    <s v="Gerencia de Etnias"/>
    <s v="1-100-F001_VA-Recursos distrito"/>
    <s v="NO"/>
    <s v="N/A"/>
    <m/>
  </r>
  <r>
    <s v="01 - Hacer un nuevo contrato social con igualdad de oportunidades para la inclusión social, productiva y política."/>
    <s v="04 - Prevención de la exclusión por razones _x000a_étnicas, religiosas, sociales, políticas y de _x000a_orientación sexual"/>
    <x v="6"/>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Ëtnicas."/>
    <n v="80111600"/>
    <s v="Surge la necesidad de contar con recurso humano para prestar los servicios de apoyo a la gestion administrativa, para acompañar las acciones de fortalecimiento de las organizaciones sociales étnicas, en el marco del proyecto “Fortalecimiento a espacios (instancias) de participación para los grupos étnicos en las 20 localidades de Bogotá”."/>
    <s v="O232020200991119_Otros servicios de la administración pública n.c.p."/>
    <s v="CCE-16 Contratación Directa"/>
    <s v="ENERO"/>
    <s v="ENERO"/>
    <n v="5"/>
    <n v="4000000"/>
    <n v="20000000"/>
    <s v="Gerencia de Etnias"/>
    <s v="1-100-F001_VA-Recursos distrito"/>
    <s v="NO"/>
    <s v="N/A"/>
    <m/>
  </r>
  <r>
    <s v="01 - Hacer un nuevo contrato social con igualdad de oportunidades para la inclusión social, productiva y política."/>
    <s v="04 - Prevención de la exclusión por razones _x000a_étnicas, religiosas, sociales, políticas y de _x000a_orientación sexual"/>
    <x v="6"/>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Ëtnicas."/>
    <n v="80111600"/>
    <s v="Surge la necesidad de contar con recurso humano para prestar los servicios de apoyo a la gestion administrativa, para acompañar las acciones de fortalecimiento de las organizaciones sociales étnicas, en el marco del proyecto “Fortalecimiento a espacios (instancias) de participación para los grupos étnicos en las 20 localidades de Bogotá”."/>
    <s v="O232020200991119_Otros servicios de la administración pública n.c.p."/>
    <s v="CCE-16 Contratación Directa"/>
    <s v="Agosto"/>
    <s v="Agosto"/>
    <n v="4"/>
    <n v="4000000"/>
    <n v="16000000"/>
    <s v="Gerencia de Etnias"/>
    <s v="1-100-F001_VA-Recursos distrito"/>
    <s v="NO"/>
    <s v="N/A"/>
    <m/>
  </r>
  <r>
    <s v="01 - Hacer un nuevo contrato social con igualdad de oportunidades para la inclusión social, productiva y política."/>
    <s v="04 - Prevención de la exclusión por razones _x000a_étnicas, religiosas, sociales, políticas y de _x000a_orientación sexual"/>
    <x v="6"/>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Ëtnicas."/>
    <n v="80111600"/>
    <s v="Surge la necesidad de contar con recurso humano que apoye a la gestión para desarrollar procesos de participación, Organización y fortalecimiento  de la comunidad NARP residente en Bogotá "/>
    <s v="O232020200991119_Otros servicios de la administración pública n.c.p."/>
    <s v="CCE-16 Contratación Directa"/>
    <s v="ENERO"/>
    <s v="ENERO"/>
    <n v="5"/>
    <n v="3000000"/>
    <n v="15000000"/>
    <s v="Gerencia de Etnias"/>
    <s v="1-100-F001_VA-Recursos distrito"/>
    <s v="NO"/>
    <s v="N/A"/>
    <m/>
  </r>
  <r>
    <s v="01 - Hacer un nuevo contrato social con igualdad de oportunidades para la inclusión social, productiva y política."/>
    <s v="04 - Prevención de la exclusión por razones _x000a_étnicas, religiosas, sociales, políticas y de _x000a_orientación sexual"/>
    <x v="6"/>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Ëtnicas."/>
    <n v="80111600"/>
    <s v="Surge la necesidad de contar con recurso humano que apoye a la gestión para desarrollar procesos de participación, Organización y fortalecimiento  de la comunidad NARP residente en Bogotá "/>
    <s v="O232020200991119_Otros servicios de la administración pública n.c.p."/>
    <s v="CCE-16 Contratación Directa"/>
    <s v="Agosto"/>
    <s v="Agosto"/>
    <n v="3.5"/>
    <n v="3000000"/>
    <n v="10200000"/>
    <s v="Gerencia de Etnias"/>
    <s v="1-100-F001_VA-Recursos distrito"/>
    <s v="NO"/>
    <s v="N/A"/>
    <m/>
  </r>
  <r>
    <s v="01 - Hacer un nuevo contrato social con igualdad de oportunidades para la inclusión social, productiva y política."/>
    <s v="04 - Prevención de la exclusión por razones _x000a_étnicas, religiosas, sociales, políticas y de _x000a_orientación sexual"/>
    <x v="6"/>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Ëtnicas."/>
    <n v="80111600"/>
    <s v="    Surge la necesidad de contar con recurso humano que apoye la gestión para desarrollar procesos de participación, organización y fortalecimiento para las comunidades indígenas residentes en Bogotá "/>
    <s v="O232020200991119_Otros servicios de la administración pública n.c.p."/>
    <s v="CCE-16 Contratación Directa"/>
    <s v="ENERO"/>
    <s v="ENERO"/>
    <n v="5"/>
    <n v="2000000"/>
    <n v="10000000"/>
    <s v="Gerencia de Etnias"/>
    <s v="1-100-F001_VA-Recursos distrito"/>
    <s v="NO"/>
    <s v="N/A"/>
    <m/>
  </r>
  <r>
    <s v="01 - Hacer un nuevo contrato social con igualdad de oportunidades para la inclusión social, productiva y política."/>
    <s v="04 - Prevención de la exclusión por razones _x000a_étnicas, religiosas, sociales, políticas y de _x000a_orientación sexual"/>
    <x v="6"/>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Ëtnicas."/>
    <n v="80111600"/>
    <s v="    Surge la necesidad de contar con recurso humano que apoye la gestión para desarrollar procesos de participación, organización y fortalecimiento para las comunidades indígenas residentes en Bogotá "/>
    <s v="O232020200991119_Otros servicios de la administración pública n.c.p."/>
    <s v="CCE-16 Contratación Directa"/>
    <s v="Agosto"/>
    <s v="Agosto"/>
    <n v="4"/>
    <n v="2000000"/>
    <n v="8000000"/>
    <s v="Gerencia de Etnias"/>
    <s v="1-100-F001_VA-Recursos distrito"/>
    <s v="NO"/>
    <s v="N/A"/>
    <m/>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servicios profesionales de manera temporal, con autonomía técnica y administrativa para desarollar los procedimientos adelantados por el Proceso de Gestión Contractual del Instituto Distrital de la Participación y Acción Comunal."/>
    <s v="O232020200883990-Otros servicios profesionales, técnicos y empresariales n.c.p."/>
    <s v="CCE-16 Contratación Directa"/>
    <s v="Enero "/>
    <s v="Enero "/>
    <n v="6"/>
    <n v="4000000"/>
    <n v="24000000"/>
    <s v="Secretaría General- Gestión Contractu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adelantar jurídicamente el desarrollo de los procedimientos adelantados por el Proceso de Gestión Contractual del Instituto Distrital de la Participación y Acción Comunal."/>
    <s v="O232020200883990-Otros servicios profesionales, técnicos y empresariales n.c.p."/>
    <s v="CCE-16 Contratación Directa"/>
    <s v="Enero "/>
    <s v="Enero "/>
    <n v="6"/>
    <n v="5000000"/>
    <n v="30000000"/>
    <s v="Secretaría General- Gestión Contractual"/>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efectuar seguimiento a los procedimientos asociados al Modelo Integrado de Gestión y Planeación y otros asuntos de carácter administrativo del Proceso de Gestión Contractual."/>
    <s v="O232020200883990-Otros servicios profesionales, técnicos y empresariales n.c.p."/>
    <s v="CCE-16 Contratación Directa"/>
    <s v="Enero "/>
    <s v="Enero "/>
    <n v="9"/>
    <n v="4000000"/>
    <n v="36000000"/>
    <s v="Secretaría General- Gestión Contractu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acompañar en el fortalecimineto del Instituto Distrital de la Participación y Acción Comunal."/>
    <s v="O232020200883990-Otros servicios profesionales, técnicos y empresariales n.c.p."/>
    <s v="CCE-16 Contratación Directa"/>
    <s v="JULIO"/>
    <s v="JULIO"/>
    <n v="1"/>
    <n v="42940768"/>
    <n v="42940768"/>
    <s v="SALDO"/>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profesionales de manera temporal, para brindar soporte jurídico en los procesos precontractuales, contractuales y postcontractuales adelantados por el Instituto Distrital de la Participación y Acción Comunal"/>
    <s v="O232020200883990-Otros servicios profesionales, técnicos y empresariales n.c.p."/>
    <s v="CCE-16 Contratación Directa"/>
    <s v="Enero "/>
    <s v="Enero "/>
    <n v="6"/>
    <n v="5356000"/>
    <n v="32136000"/>
    <s v="Secretaría General- Gestión Contractu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profesionales de manera temporal, para brindar soporte jurídico en los procesos precontractuales, contractuales y postcontractuales adelantados por el Instituto Distrital de la Participación y Acción Comunal"/>
    <s v="O232020200883990-Otros servicios profesionales, técnicos y empresariales n.c.p."/>
    <s v="CCE-16 Contratación Directa"/>
    <s v="JULIO"/>
    <s v="JULIO"/>
    <n v="3"/>
    <n v="5356000"/>
    <n v="16068000"/>
    <s v="Secretaría General- Gestión Contractu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mía técnica y administrativa para brindar soporte jurídico en los procesos precontractuales, contractuales y postcontractuales adelantados por el Instituto Distrital de la Participación y Acción Comunal"/>
    <s v="O232020200883990-Otros servicios profesionales, técnicos y empresariales n.c.p."/>
    <s v="CCE-16 Contratación Directa"/>
    <s v="Enero "/>
    <s v="Enero "/>
    <n v="6"/>
    <n v="4223000"/>
    <n v="25338000"/>
    <s v="Secretaría General- Gestión Contractu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mía técnica y administrativa para brindar soporte jurídico en los procesos precontractuales, contractuales y postcontractuales adelantados por el Instituto Distrital de la Participación y Acción Comunal"/>
    <s v="O232020200883990-Otros servicios profesionales, técnicos y empresariales n.c.p."/>
    <s v="CCE-16 Contratación Directa"/>
    <s v="JULIO"/>
    <s v="JULIO"/>
    <n v="3"/>
    <n v="4223000"/>
    <n v="12669000"/>
    <s v="Secretaría General- Gestión Contractu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acompañar técnicamente el desarrollo de los procedimientos de gestión documental derivados del Proceso de Gestión Contractual del Instituto"/>
    <s v="O232020200883990-Otros servicios profesionales, técnicos y empresariales n.c.p."/>
    <s v="CCE-16 Contratación Directa"/>
    <s v="Enero "/>
    <s v="Enero "/>
    <n v="9"/>
    <n v="4000000"/>
    <n v="36000000"/>
    <s v="Secretaría General- Gestión Contractu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
    <s v="O232020200883990-Otros servicios profesionales, técnicos y empresariales n.c.p."/>
    <s v="CCE-16 Contratación Directa"/>
    <s v="Enero "/>
    <s v="Enero "/>
    <n v="9"/>
    <n v="3605000"/>
    <n v="32445000"/>
    <s v="Secretaría General- Gestión Contractu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asesorar técnicamente el desarrollo de las diferentes etapas del proceso de gestión contractual de la Secretaria General."/>
    <s v="O232020200883990-Otros servicios profesionales, técnicos y empresariales n.c.p."/>
    <s v="CCE-16 Contratación Directa"/>
    <s v="Enero "/>
    <s v="Enero "/>
    <n v="9"/>
    <n v="4000000"/>
    <n v="36000000"/>
    <s v="Secretaría General- Gestión Contractu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
    <s v="O232020200883990-Otros servicios profesionales, técnicos y empresariales n.c.p."/>
    <s v="CCE-16 Contratación Directa"/>
    <s v="Enero "/>
    <s v="Enero "/>
    <n v="9"/>
    <n v="8500000"/>
    <n v="76500000"/>
    <s v="Secretaría General- Gestión Contractu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
    <s v="O232020200883990-Otros servicios profesionales, técnicos y empresariales n.c.p."/>
    <s v="CCE-16 Contratación Directa"/>
    <s v="Enero "/>
    <s v="Enero "/>
    <n v="6"/>
    <n v="4500000"/>
    <n v="27000000"/>
    <s v="Secretaría General- Gestión Contractu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
    <s v="O232020200883990-Otros servicios profesionales, técnicos y empresariales n.c.p."/>
    <s v="CCE-16 Contratación Directa"/>
    <s v="JULIO"/>
    <s v="JULIO"/>
    <n v="3"/>
    <n v="4500000"/>
    <n v="13500000"/>
    <s v="Secretaría General- Gestión Contractu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
    <s v="O232020200883990-Otros servicios profesionales, técnicos y empresariales n.c.p."/>
    <s v="CCE-16 Contratación Directa"/>
    <s v="Enero "/>
    <s v="Enero "/>
    <n v="9"/>
    <n v="4000000"/>
    <n v="36000000"/>
    <s v="Secretaría General- Gestión Contractu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
    <s v="O232020200883990-Otros servicios profesionales, técnicos y empresariales n.c.p."/>
    <s v="CCE-16 Contratación Directa"/>
    <s v="Enero "/>
    <s v="Enero "/>
    <n v="6"/>
    <n v="5500000"/>
    <n v="33000000"/>
    <s v="Secretaría General- Gestión Contractu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
    <s v="O232020200883990-Otros servicios profesionales, técnicos y empresariales n.c.p."/>
    <s v="CCE-16 Contratación Directa"/>
    <s v="JULIO"/>
    <s v="JULIO"/>
    <n v="3"/>
    <n v="5500000"/>
    <n v="16500000"/>
    <s v="Secretaría General- Gestión Contractu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
    <s v="O232020200883990-Otros servicios profesionales, técnicos y empresariales n.c.p."/>
    <s v="CCE-16 Contratación Directa"/>
    <s v="Enero "/>
    <s v="Enero "/>
    <n v="6"/>
    <n v="4600000"/>
    <n v="27600000"/>
    <s v="Secretaría General- Gestión Contractu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
    <s v="O232020200883990-Otros servicios profesionales, técnicos y empresariales n.c.p."/>
    <s v="CCE-16 Contratación Directa"/>
    <s v="JULIO"/>
    <s v="JULIO"/>
    <n v="3"/>
    <n v="4600000"/>
    <n v="13800000"/>
    <s v="Secretaría General- Gestión Contractu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servicios profesionales con autonomía técnica y administrativa para desarrollar actividades jurídicas con énfasis en asuntos contractuales requeridas por el Modelo Integrado de Planeación y Gestión del Instituto"/>
    <s v="O232020200883990-Otros servicios profesionales, técnicos y empresariales n.c.p."/>
    <s v="CCE-16 Contratación Directa"/>
    <s v="Enero "/>
    <s v="Enero "/>
    <n v="6"/>
    <n v="4000000"/>
    <n v="24000000"/>
    <s v="Secretaría General- Gestión Contractual"/>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acompañar en el fortalecimineto del Instituto Distrital de la Participación y Acción Comunal."/>
    <s v="O232020200882120_Servicios de asesoramiento y representación jurídica relativos a otros campos del derecho"/>
    <s v="CCE-16 Contratación Directa"/>
    <s v="JULIO"/>
    <s v="JULIO"/>
    <n v="1"/>
    <n v="46538429"/>
    <n v="46538429"/>
    <s v="SALDO"/>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servicios profesionales de manera temporal con autonomía técnica y administrativa para realizar la estructuración técnica, financiera y económica de los documentos precontractuales de los procesos de selección adelantados por el Instituto"/>
    <s v="O232020200883990-Otros servicios profesionales, técnicos y empresariales n.c.p."/>
    <s v="CCE-16 Contratación Directa"/>
    <s v="Enero "/>
    <s v="Enero "/>
    <n v="5"/>
    <n v="3600000"/>
    <n v="18000000"/>
    <s v="Secretaría General- Gestión Contractual"/>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s v="O232020200883990-Otros servicios profesionales, técnicos y empresariales n.c.p."/>
    <s v="CCE-16 Contratación Directa"/>
    <s v="JULIO"/>
    <s v="JULIO"/>
    <n v="4"/>
    <n v="3600000"/>
    <n v="14400000"/>
    <s v="Secretaría General- Gestión Contractu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servicios profesionales de manera temporal con autonomía técnica y administrativa para realizar la estructuración técnica, financiera y económica de los documentos precontractuales de los procesos de selección adelantados por el Instituto"/>
    <s v="O232020200883990-Otros servicios profesionales, técnicos y empresariales n.c.p."/>
    <s v="CCE-16 Contratación Directa"/>
    <s v="JULIO"/>
    <s v="JULIO"/>
    <n v="6"/>
    <n v="5000000"/>
    <n v="30000000"/>
    <s v="Secretaría General- Gestión Contractu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servicios profesionales de manera temporal con autonomía técnica y administrativa para realizar la estructuración técnica, financiera y económica de los documentos precontractuales de los procesos de selección adelantados por el Instituto"/>
    <s v="O232020200883990-Otros servicios profesionales, técnicos y empresariales n.c.p."/>
    <s v="CCE-16 Contratación Directa"/>
    <s v="Marzo"/>
    <s v="Marzo"/>
    <n v="2"/>
    <n v="5000000"/>
    <n v="10000000"/>
    <s v="Secretaría General- Gestión Contractu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brindar soporte jurídico en los procesos precontractuales, contractuales y postcontractuales adelantados por el Instituto Distrital de la Participación y Acción Comunal."/>
    <s v="O232020200883990-Otros servicios profesionales, técnicos y empresariales n.c.p."/>
    <s v="CCE-16 Contratación Directa"/>
    <s v="Enero "/>
    <s v="Enero "/>
    <n v="6"/>
    <n v="6000000"/>
    <n v="36000000"/>
    <s v="Secretaría General- Gestión Contractu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brindar soporte jurídico en los procesos precontractuales, contractuales y postcontractuales adelantados por el Instituto Distrital de la Participación y Acción Comunal."/>
    <s v="O232020200883990-Otros servicios profesionales, técnicos y empresariales n.c.p."/>
    <s v="CCE-16 Contratación Directa"/>
    <s v="JULIO"/>
    <s v="Juilo"/>
    <n v="3"/>
    <n v="6000000"/>
    <n v="18000000"/>
    <s v="Secretaría General- Gestión Contractu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
    <s v="O232020200883990-Otros servicios profesionales, técnicos y empresariales n.c.p."/>
    <s v="CCE-16 Contratación Directa"/>
    <s v="Enero "/>
    <s v="Enero "/>
    <n v="9"/>
    <n v="3000000"/>
    <n v="27000000"/>
    <s v="Secretaría General- Gestión Contractu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adelantar labores administrativas, de capacitación y administración de las bases de datos asociadas al Proceso de gestión contractual."/>
    <s v="O232020200883990-Otros servicios profesionales, técnicos y empresariales n.c.p."/>
    <s v="CCE-16 Contratación Directa"/>
    <s v="Enero "/>
    <s v="Enero "/>
    <n v="9"/>
    <n v="4200000"/>
    <n v="37800000"/>
    <s v="Secretaría General- Gestión Contractu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servicios profesionales de manera temporal, con autonomía técnica y administrativa para adelantar los procedimientos y procesos contractuales del Instituto Distrital de la Participación y Acción Comunal."/>
    <s v="O232020200883990-Otros servicios profesionales, técnicos y empresariales n.c.p."/>
    <s v="CCE-16 Contratación Directa"/>
    <s v="Enero "/>
    <s v="Enero "/>
    <n v="9"/>
    <n v="4200000"/>
    <n v="37800000"/>
    <s v="Secretaría General- Gestión Contractu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adelantar labores administrativas, de capacitación y administración de las bases de datos asociadas al Proceso de gestión contractual."/>
    <s v="O232020200883990-Otros servicios profesionales, técnicos y empresariales n.c.p."/>
    <s v="CCE-16 Contratación Directa"/>
    <s v="Enero "/>
    <s v="Enero "/>
    <n v="9"/>
    <n v="4000000"/>
    <n v="36000000"/>
    <s v="Secretaría General- Gestión Contractual"/>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apoyar a la Dirección General en la orientación y aplicación de políticas, objetivos estratégicos, planes y programas."/>
    <s v="O232020200883990-Otros servicios profesionales, técnicos y empresariales n.c.p."/>
    <s v="CCE-16 Contratación Directa"/>
    <s v="Enero "/>
    <s v="Enero "/>
    <n v="10"/>
    <n v="4223000"/>
    <n v="42230000"/>
    <s v="Dirección General"/>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apoyar las actividades, procesos y requerimientos jurídicos que se adelanten en el Instituto."/>
    <s v="O232020200883990-Otros servicios profesionales, técnicos y empresariales n.c.p."/>
    <s v="CCE-16 Contratación Directa"/>
    <s v="Enero "/>
    <s v="Enero "/>
    <n v="10"/>
    <n v="5000000"/>
    <n v="50000000"/>
    <s v="Dirección General"/>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servicios profesionales de manera temporal, con autonomía técnica y administrativa para apoyar las actividades de carácter institucional en los asuntos requeridos por la Dirección General."/>
    <s v="O232020200883990-Otros servicios profesionales, técnicos y empresariales n.c.p."/>
    <s v="CCE-16 Contratación Directa"/>
    <s v="Enero "/>
    <s v="Enero "/>
    <n v="10"/>
    <n v="3811000"/>
    <n v="38110000"/>
    <s v="Dirección General"/>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asesorar a la Dirección General en el seguimiento de las políticas, planes y proyectos del Instituto."/>
    <s v="O232020200883990-Otros servicios profesionales, técnicos y empresariales n.c.p."/>
    <s v="CCE-16 Contratación Directa"/>
    <s v="Enero "/>
    <s v="Enero "/>
    <n v="10"/>
    <n v="8240000"/>
    <n v="82400000"/>
    <s v="Dirección General"/>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apoyar jurídicamente la proyección y revisión de documentos relacionados asuntos laborales y administrativos de la entidad"/>
    <s v="O232020200883990-Otros servicios profesionales, técnicos y empresariales n.c.p."/>
    <s v="CCE-16 Contratación Directa"/>
    <s v="Enero "/>
    <s v="Enero "/>
    <n v="10"/>
    <n v="4223000"/>
    <n v="42230000"/>
    <s v="Dirección General"/>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apoyar las actividades asociadas al Sistema Integrado de Gestión y a los procedimientos administrativos que tiene a cargo el proceso de Recursos Físicos."/>
    <s v="O232020200883990-Otros servicios profesionales, técnicos y empresariales n.c.p."/>
    <s v="CCE-16 Contratación Directa"/>
    <s v="Enero "/>
    <s v="Enero "/>
    <n v="6"/>
    <n v="4120000"/>
    <n v="24720000"/>
    <s v="Secretaría General-Recursos Físicos"/>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strital. "/>
    <s v="O232020200883990-Otros servicios profesionales, técnicos y empresariales n.c.p."/>
    <s v="CCE-16 Contratación Directa"/>
    <s v="Enero "/>
    <s v="Enero "/>
    <n v="9"/>
    <n v="7000000"/>
    <n v="63000000"/>
    <s v="Oficina Asesora de Planeación"/>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
    <s v="O232020200883990-Otros servicios profesionales, técnicos y empresariales n.c.p."/>
    <s v="CCE-16 Contratación Directa"/>
    <s v="Enero "/>
    <s v="Enero "/>
    <n v="9"/>
    <n v="6000000"/>
    <n v="54000000"/>
    <s v="Oficina Asesora de Planeación"/>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 "/>
    <s v="O232020200883990-Otros servicios profesionales, técnicos y empresariales n.c.p."/>
    <s v="CCE-16 Contratación Directa"/>
    <s v="Enero "/>
    <s v="Enero "/>
    <n v="9"/>
    <n v="5000000"/>
    <n v="45000000"/>
    <s v="Oficina Asesora de Planeación"/>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
    <s v="O232020200883990-Otros servicios profesionales, técnicos y empresariales n.c.p."/>
    <s v="CCE-16 Contratación Directa"/>
    <s v="Enero "/>
    <s v="Enero "/>
    <n v="9"/>
    <n v="2984000"/>
    <n v="26856000"/>
    <s v="Oficina Asesora de Planeación"/>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
    <s v="O232020200883990-Otros servicios profesionales, técnicos y empresariales n.c.p."/>
    <s v="CCE-16 Contratación Directa"/>
    <s v="Enero "/>
    <s v="Enero "/>
    <n v="9"/>
    <n v="3421248"/>
    <n v="30791232"/>
    <s v="Oficina Asesora de Planeación"/>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
    <s v="O232020200883990-Otros servicios profesionales, técnicos y empresariales n.c.p."/>
    <s v="CCE-16 Contratación Directa"/>
    <s v="Enero "/>
    <s v="Enero "/>
    <n v="9"/>
    <n v="5150000"/>
    <n v="46350000"/>
    <s v="Oficina Asesora de Planeación"/>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
    <s v="O232020200883990-Otros servicios profesionales, técnicos y empresariales n.c.p."/>
    <s v="CCE-16 Contratación Directa"/>
    <s v="Enero "/>
    <s v="Enero "/>
    <n v="9"/>
    <n v="4500000"/>
    <n v="40500000"/>
    <s v="Oficina Asesora de Planeación"/>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
    <s v="O232020200883990-Otros servicios profesionales, técnicos y empresariales n.c.p."/>
    <s v="CCE-16 Contratación Directa"/>
    <s v="Enero "/>
    <s v="Enero "/>
    <n v="9"/>
    <n v="6180000"/>
    <n v="55620000"/>
    <s v="Oficina Asesora de Planeación"/>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de apoyo a la gestión de manera temporal, con autonomía técnica y administrativa para realizar labores técnicas y operativas en el desarrollo de los procedimientos de gestión documental de la Oficina Asesora Jurídica."/>
    <s v="O232020200883990-Otros servicios profesionales, técnicos y empresariales n.c.p."/>
    <s v="CCE-16 Contratación Directa"/>
    <s v="Enero "/>
    <s v="Enero "/>
    <n v="10"/>
    <n v="2987000"/>
    <n v="29870000"/>
    <s v="Oficina Asesora Jurídica"/>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s v="O232020200883990-Otros servicios profesionales, técnicos y empresariales n.c.p."/>
    <s v="CCE-16 Contratación Directa"/>
    <s v="Enero "/>
    <s v="Enero "/>
    <n v="6"/>
    <n v="4120000"/>
    <n v="24720000"/>
    <s v="Oficina Asesora Jurídica"/>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s v="O232020200883990-Otros servicios profesionales, técnicos y empresariales n.c.p."/>
    <s v="CCE-16 Contratación Directa"/>
    <s v="JULIO"/>
    <s v="JULIO"/>
    <n v="4"/>
    <n v="4120000"/>
    <n v="16480000"/>
    <s v="Oficina Asesora Jurídica"/>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ejercer la representación judicial y extrajudicial del Instituto Distrital de Participación y Acción Comunal, competencia de la Oficina Asesora Jurídica."/>
    <s v="O232020200883990-Otros servicios profesionales, técnicos y empresariales n.c.p."/>
    <s v="CCE-16 Contratación Directa"/>
    <s v="Enero "/>
    <s v="Enero "/>
    <n v="10"/>
    <n v="5150000"/>
    <n v="51500000"/>
    <s v="Oficina Asesora Jurídica"/>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idica. "/>
    <s v="O232020200883990-Otros servicios profesionales, técnicos y empresariales n.c.p."/>
    <s v="CCE-16 Contratación Directa"/>
    <s v="Enero "/>
    <s v="Enero "/>
    <n v="10"/>
    <n v="6798000"/>
    <n v="67980000"/>
    <s v="Oficina Asesora Jurídica"/>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
    <s v="O232020200883990-Otros servicios profesionales, técnicos y empresariales n.c.p."/>
    <s v="CCE-16 Contratación Directa"/>
    <s v="Enero "/>
    <s v="Enero "/>
    <n v="6"/>
    <n v="4841000"/>
    <n v="29046000"/>
    <s v="Oficina Asesora Jurídica"/>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
    <s v="O232020200883990-Otros servicios profesionales, técnicos y empresariales n.c.p."/>
    <s v="CCE-16 Contratación Directa"/>
    <s v="JULIO"/>
    <s v="JULIO"/>
    <n v="4"/>
    <n v="4841000"/>
    <n v="19364000"/>
    <s v="Oficina Asesora Jurídica"/>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
    <s v="O232020200883990-Otros servicios profesionales, técnicos y empresariales n.c.p."/>
    <s v="CCE-16 Contratación Directa"/>
    <s v="Enero "/>
    <s v="Enero "/>
    <n v="6"/>
    <n v="4326000"/>
    <n v="25956000"/>
    <s v="Oficina Asesora Jurídica"/>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
    <s v="O232020200883990-Otros servicios profesionales, técnicos y empresariales n.c.p."/>
    <s v="CCE-16 Contratación Directa"/>
    <s v="JULIO"/>
    <s v="JULIO"/>
    <n v="4"/>
    <n v="4326000"/>
    <n v="17304000"/>
    <s v="Oficina Asesora Jurídica"/>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
    <s v="O232020200883990-Otros servicios profesionales, técnicos y empresariales n.c.p."/>
    <s v="CCE-16 Contratación Directa"/>
    <s v="Enero "/>
    <s v="Enero "/>
    <n v="10"/>
    <n v="4532000"/>
    <n v="45320000"/>
    <s v="Oficina Asesora Jurídica"/>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
    <s v="O232020200883990-Otros servicios profesionales, técnicos y empresariales n.c.p."/>
    <s v="CCE-16 Contratación Directa"/>
    <s v="Enero "/>
    <s v="Enero "/>
    <n v="10"/>
    <n v="4944000"/>
    <n v="49440000"/>
    <s v="Oficina de Control Interno"/>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
    <s v="O232020200883990-Otros servicios profesionales, técnicos y empresariales n.c.p."/>
    <s v="CCE-16 Contratación Directa"/>
    <s v="Enero "/>
    <s v="Enero "/>
    <n v="10"/>
    <n v="4944000"/>
    <n v="49440000"/>
    <s v="Oficina de Control Interno"/>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
    <s v="O232020200883990-Otros servicios profesionales, técnicos y empresariales n.c.p."/>
    <s v="CCE-16 Contratación Directa"/>
    <s v="Enero "/>
    <s v="Enero "/>
    <n v="10"/>
    <n v="4944000"/>
    <n v="49440000"/>
    <s v="Oficina de Control Interno"/>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 "/>
    <s v="O232020200883990-Otros servicios profesionales, técnicos y empresariales n.c.p."/>
    <s v="CCE-16 Contratación Directa"/>
    <s v="Enero "/>
    <s v="Enero "/>
    <n v="10"/>
    <n v="3605000"/>
    <n v="36050000"/>
    <s v="Secretaría General"/>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
    <s v="O232020200883990-Otros servicios profesionales, técnicos y empresariales n.c.p."/>
    <s v="CCE-16 Contratación Directa"/>
    <s v="Enero "/>
    <s v="Enero "/>
    <n v="10"/>
    <n v="5500000"/>
    <n v="55000000"/>
    <s v="Secretaría General"/>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coordinar actividades requeridas a fin de avanzar en el cumplimiento de metas estratégicas de la gestión del Talento Humano del IDPAC."/>
    <s v="O232020200883990-Otros servicios profesionales, técnicos y empresariales n.c.p."/>
    <s v="CCE-16 Contratación Directa"/>
    <s v="Enero "/>
    <s v="Enero "/>
    <n v="9"/>
    <n v="7416000"/>
    <n v="66744000"/>
    <s v="Secretaría General"/>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con autonomía técnica, administrativa y de manera temporal para asesorar jurídicamente a la Secretaria General del Instituto en los asuntos contractuales, de gestión del talento humano y  demas tramites administrativos requeridos en el desarrollo de los procesos de apoyo a su cargo."/>
    <s v="O232020200883990-Otros servicios profesionales, técnicos y empresariales n.c.p."/>
    <s v="CCE-16 Contratación Directa"/>
    <s v="Enero "/>
    <s v="Enero "/>
    <n v="10"/>
    <n v="8000000"/>
    <n v="80000000"/>
    <s v="Secretaría General"/>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brindar apoyo jurídico en los asuntos administrativos y de gestión concernientes a la Secretaría General del IDPAC"/>
    <s v="O232020200883990-Otros servicios profesionales, técnicos y empresariales n.c.p."/>
    <s v="CCE-16 Contratación Directa"/>
    <s v="Enero "/>
    <s v="Enero "/>
    <n v="9"/>
    <n v="3708000"/>
    <n v="33372000"/>
    <s v="Secretaría General"/>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con autonomía técnica, administrativa y de manera temporal  para acompañar la gestión administrativa y presupuestal de los proyectos de inversión y del presupuesto de funcionamiento a cargo de la Secretaría General del IDPAC"/>
    <s v="O232020200883990-Otros servicios profesionales, técnicos y empresariales n.c.p."/>
    <s v="CCE-16 Contratación Directa"/>
    <s v="Enero "/>
    <s v="Enero "/>
    <n v="10"/>
    <n v="6500000"/>
    <n v="65000000"/>
    <s v="Secretaría Gener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 "/>
    <s v="O232020200883990-Otros servicios profesionales, técnicos y empresariales n.c.p."/>
    <s v="CCE-16 Contratación Directa"/>
    <s v="JULIO"/>
    <s v="JULIO"/>
    <n v="4"/>
    <n v="2884000"/>
    <n v="11536000"/>
    <s v="Atención al Ciudadano"/>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 "/>
    <s v="O232020200883990-Otros servicios profesionales, técnicos y empresariales n.c.p."/>
    <s v="CCE-16 Contratación Directa"/>
    <s v="Enero "/>
    <s v="Enero "/>
    <n v="6"/>
    <n v="2884000"/>
    <n v="17304000"/>
    <s v="Atención al Ciudadano"/>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 "/>
    <s v="O232020200883990-Otros servicios profesionales, técnicos y empresariales n.c.p."/>
    <s v="CCE-16 Contratación Directa"/>
    <s v="Enero "/>
    <s v="Enero "/>
    <n v="10"/>
    <n v="2575000"/>
    <n v="25750000"/>
    <s v="Atención al Ciudadano"/>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  "/>
    <s v="O232020200883990-Otros servicios profesionales, técnicos y empresariales n.c.p."/>
    <s v="CCE-16 Contratación Directa"/>
    <s v="Enero "/>
    <s v="Enero "/>
    <n v="10"/>
    <n v="2575000"/>
    <n v="25750000"/>
    <s v="Atención al Ciudadano"/>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Contratar servicios de apoyo a la gestión para desarrollar las actividades correspondientes al proceso de Gestión Documental del Instituto Distrital de la Participación y Acción Comunal. "/>
    <s v="O232020200883990-Otros servicios profesionales, técnicos y empresariales n.c.p."/>
    <s v="CCE-16 Contratación Directa"/>
    <s v="Enero "/>
    <s v="Enero "/>
    <n v="6"/>
    <n v="2266000"/>
    <n v="13596000"/>
    <s v="Secretaría General Gestión Document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Contratar servicios de apoyo a la gestión para desarrollar las actividades correspondientes al proceso de Gestión Documental del Instituto Distrital de la Participación y Acción Comunal. "/>
    <s v="O232020200883990-Otros servicios profesionales, técnicos y empresariales n.c.p."/>
    <s v="CCE-16 Contratación Directa"/>
    <s v="JULIO"/>
    <s v="JULIO"/>
    <n v="3"/>
    <n v="2266000"/>
    <n v="6798000"/>
    <s v="Secretaría General Gestión Document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realizar la implementación del Sistema Integrado de Conservación Documental del proceso de gestión documental en el Instituto Distrital de Participación y Acción Comunal."/>
    <s v="O232020200883990-Otros servicios profesionales, técnicos y empresariales n.c.p."/>
    <s v="CCE-16 Contratación Directa"/>
    <s v="Enero "/>
    <s v="Enero "/>
    <n v="4"/>
    <n v="4800000"/>
    <n v="19200000"/>
    <s v="Secretaría General Gestión Document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Contratar servicios de apoyo a la gestión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
    <s v="O232020200883990-Otros servicios profesionales, técnicos y empresariales n.c.p."/>
    <s v="CCE-16 Contratación Directa"/>
    <s v="Enero "/>
    <s v="Enero "/>
    <n v="9"/>
    <n v="3090000"/>
    <n v="27810000"/>
    <s v="Secretaría General Gestión Document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ofesional para desempeñar actividades y temas relacionados en el proceso de gestión documental de la Secretaria General del Instituto Distrital de Participación y Acción Comunal."/>
    <s v="O232020200883990-Otros servicios profesionales, técnicos y empresariales n.c.p."/>
    <s v="CCE-16 Contratación Directa"/>
    <s v="Enero "/>
    <s v="Enero "/>
    <n v="6"/>
    <n v="6695000"/>
    <n v="40170000"/>
    <s v="Secretaría General Gestión Document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ofesional para desempeñar actividades y temas relacionados en el proceso de gestión documental de la Secretaria General del Instituto Distrital de Participación y Acción Comunal."/>
    <s v="O232020200883990-Otros servicios profesionales, técnicos y empresariales n.c.p."/>
    <s v="CCE-16 Contratación Directa"/>
    <s v="JULIO"/>
    <s v="JULIO"/>
    <n v="3"/>
    <n v="6695000"/>
    <n v="20085000"/>
    <s v="Secretaría General Gestión Document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Contratar servicios de apoyo a la gestión para atender las actividades de correspondencia y del proceso de gestión documental en el Instituto Distrital de la Participación y Acción Comunal."/>
    <s v="O232020200883990-Otros servicios profesionales, técnicos y empresariales n.c.p."/>
    <s v="CCE-16 Contratación Directa"/>
    <s v="Enero "/>
    <s v="Enero "/>
    <n v="9"/>
    <n v="2987000"/>
    <n v="26883000"/>
    <s v="Secretaría General Gestión Document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Profesional para desempeñar actividades administrativas y operativas relacionadas con el proceso de gestión documental en el Instituto Distrital de la Participación y Acción Comunal."/>
    <s v="O232020200883990-Otros servicios profesionales, técnicos y empresariales n.c.p."/>
    <s v="CCE-16 Contratación Directa"/>
    <s v="Enero "/>
    <s v="Enero "/>
    <n v="9"/>
    <n v="3430000"/>
    <n v="30870000"/>
    <s v="Secretaría General Gestión Document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Contratar servicios de apoyo a la gestión para realizar las actividades y los servicios que soporten el desarrollo del proceso de gestión documental del Instituto Distrital de la Participación y Acción Comunal.   "/>
    <s v="O232020200883990-Otros servicios profesionales, técnicos y empresariales n.c.p."/>
    <s v="CCE-16 Contratación Directa"/>
    <s v="Enero "/>
    <s v="Enero "/>
    <n v="6"/>
    <n v="2060000"/>
    <n v="12360000"/>
    <s v="Secretaría General Gestión Document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Contratar servicios de apoyo a la gestión para realizar las actividades y los servicios que soporten el desarrollo del proceso de gestión documental del Instituto Distrital de la Participación y Acción Comunal.   "/>
    <s v="O232020200883990-Otros servicios profesionales, técnicos y empresariales n.c.p."/>
    <s v="CCE-16 Contratación Directa"/>
    <s v="JULIO"/>
    <s v="JULIO"/>
    <n v="3"/>
    <n v="2060000"/>
    <n v="6180000"/>
    <s v="Secretaría General Gestión Document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Contratar servicios de apoyo a la gestión para realizar las actividades y los servicios que soporten el desarrollo del proceso de gestión documental del Instituto Distrital de la Participación y Acción Comunal.   "/>
    <s v="O232020200883990-Otros servicios profesionales, técnicos y empresariales n.c.p."/>
    <s v="CCE-16 Contratación Directa"/>
    <s v="Enero "/>
    <s v="Enero "/>
    <n v="6"/>
    <n v="2060000"/>
    <n v="12360000"/>
    <s v="Secretaría General Gestión Document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Contratar servicios de apoyo a la gestión para realizar las actividades y los servicios que soporten el desarrollo del proceso de gestión documental del Instituto Distrital de la Participación y Acción Comunal.   "/>
    <s v="O232020200883990-Otros servicios profesionales, técnicos y empresariales n.c.p."/>
    <s v="CCE-16 Contratación Directa"/>
    <s v="JULIO"/>
    <s v="JULIO"/>
    <n v="3"/>
    <n v="2060000"/>
    <n v="6180000"/>
    <s v="Secretaría General Gestión Document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Contratar servicios de apoyo a la gestión para realizar las actividades y los servicios que soporten el desarrollo del proceso de gestión documental del Instituto Distrital de la Participación y Acción Comunal.   "/>
    <s v="O232020200883990-Otros servicios profesionales, técnicos y empresariales n.c.p."/>
    <s v="CCE-16 Contratación Directa"/>
    <s v="Enero "/>
    <s v="Enero "/>
    <n v="6"/>
    <n v="2060000"/>
    <n v="12360000"/>
    <s v="Secretaría General Gestión Document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Contratar servicios de apoyo a la gestión para realizar las actividades y los servicios que soporten el desarrollo del proceso de gestión documental del Instituto Distrital de la Participación y Acción Comunal.   "/>
    <s v="O232020200883990-Otros servicios profesionales, técnicos y empresariales n.c.p."/>
    <s v="CCE-16 Contratación Directa"/>
    <s v="JULIO"/>
    <s v="JULIO"/>
    <n v="3"/>
    <n v="2060000"/>
    <n v="6180000"/>
    <s v="Secretaría General Gestión Document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Contratar servicios de apoyo a la gestión para realizar las actividades y los servicios que soporten el desarrollo del proceso de gestión documental del Instituto Distrital de la Participación y Acción Comunal.   "/>
    <s v="O232020200883990-Otros servicios profesionales, técnicos y empresariales n.c.p."/>
    <s v="CCE-16 Contratación Directa"/>
    <s v="Enero "/>
    <s v="Enero "/>
    <n v="6"/>
    <n v="2060000"/>
    <n v="12360000"/>
    <s v="Secretaría General Gestión Document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Contratar servicios de apoyo a la gestión para realizar las actividades y los servicios que soporten el desarrollo del proceso de gestión documental del Instituto Distrital de la Participación y Acción Comunal.   "/>
    <s v="O232020200883990-Otros servicios profesionales, técnicos y empresariales n.c.p."/>
    <s v="CCE-16 Contratación Directa"/>
    <s v="JULIO"/>
    <s v="JULIO"/>
    <n v="3"/>
    <n v="2060000"/>
    <n v="6180000"/>
    <s v="Secretaría General Gestión Document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 Profesional para desarrollar actividades del proceso de gestión documental del Instituto Distrital de Participación y Acción Comunal."/>
    <s v="O232020200883990-Otros servicios profesionales, técnicos y empresariales n.c.p."/>
    <s v="CCE-16 Contratación Directa"/>
    <s v="Enero "/>
    <s v="Enero "/>
    <n v="6"/>
    <n v="3502000"/>
    <n v="21012000"/>
    <s v="Secretaría General Gestión Documental"/>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1 - Fortalecer 100 % los procesos de la entidad administrativa y operativamente"/>
    <n v="80111600"/>
    <s v=" Profesional para desarrollar actividades del proceso de gestión documental del Instituto Distrital de Participación y Acción Comunal."/>
    <s v="O232020200883990-Otros servicios profesionales, técnicos y empresariales n.c.p."/>
    <s v="CCE-16 Contratación Directa"/>
    <s v="JULIO"/>
    <s v="JULIO"/>
    <n v="3"/>
    <n v="3502000"/>
    <n v="10506000"/>
    <s v="Secretaría General Gestión Documental"/>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servicios de apoyo a la gestión técnica y administrativa del Sistema de Gestión de Salud y Seguridad en el Trabajo SG-SST del IDPAC."/>
    <s v="O232020200883990-Otros servicios profesionales, técnicos y empresariales n.c.p."/>
    <s v="CCE-16 Contratación Directa"/>
    <s v="Enero "/>
    <s v="Enero "/>
    <n v="6"/>
    <n v="3090000"/>
    <n v="18540000"/>
    <s v="Secretaría General- Talento Humano"/>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servicios de apoyo a la gestión técnica y administrativa del Sistema de Gestión de Salud y Seguridad en el Trabajo SG-SST del IDPAC."/>
    <s v="O232020200883990-Otros servicios profesionales, técnicos y empresariales n.c.p."/>
    <s v="CCE-16 Contratación Directa"/>
    <s v="JULIO"/>
    <s v="JULIO"/>
    <n v="4"/>
    <n v="3090000"/>
    <n v="12360000"/>
    <s v="Secretaría General- Talento Humano"/>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
    <s v="O232020200883990-Otros servicios profesionales, técnicos y empresariales n.c.p."/>
    <s v="CCE-16 Contratación Directa"/>
    <s v="Enero "/>
    <s v="Enero "/>
    <n v="6"/>
    <n v="4326000"/>
    <n v="25956000"/>
    <s v="Secretaría General- Talento Humano"/>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
    <s v="O232020200883990-Otros servicios profesionales, técnicos y empresariales n.c.p."/>
    <s v="CCE-16 Contratación Directa"/>
    <s v="JULIO"/>
    <s v="JULIO"/>
    <n v="4"/>
    <n v="4326000"/>
    <n v="17304000"/>
    <s v="Secretaría General- Talento Humano"/>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para gestionar y hacer seguimiento al cumplimiento de los estándares mínimos del Sistema de Seguridad y Salud en el Trabajo del IDPAC."/>
    <s v="O232020200883990-Otros servicios profesionales, técnicos y empresariales n.c.p."/>
    <s v="CCE-16 Contratación Directa"/>
    <s v="Enero "/>
    <s v="Enero "/>
    <n v="6"/>
    <n v="4532000"/>
    <n v="27192000"/>
    <s v="Secretaría General- Talento Humano"/>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para gestionar y hacer seguimiento al cumplimiento de los estándares mínimos del Sistema de Seguridad y Salud en el Trabajo del IDPAC."/>
    <s v="O232020200883990-Otros servicios profesionales, técnicos y empresariales n.c.p."/>
    <s v="CCE-16 Contratación Directa"/>
    <s v="JULIO"/>
    <s v="JULIO"/>
    <n v="4"/>
    <n v="4532000"/>
    <n v="18128000"/>
    <s v="Secretaría General- Talento Humano"/>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servicios profesionales con autonomía técnica y administrativa para realizar acciones y metodologías de intervención de clima laboral y transformación de cultura organizacional del IDPAC."/>
    <s v="O232020200883990-Otros servicios profesionales, técnicos y empresariales n.c.p."/>
    <s v="CCE-16 Contratación Directa"/>
    <s v="Enero "/>
    <s v="Enero "/>
    <n v="6"/>
    <n v="4120000"/>
    <n v="24720000"/>
    <s v="Secretaría General- Talento Humano"/>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servicios profesionales con autonomía técnica y administrativa para realizar acciones y metodologías de intervención de clima laboral y transformación de cultura organizacional del IDPAC."/>
    <s v="O232020200883990-Otros servicios profesionales, técnicos y empresariales n.c.p."/>
    <s v="CCE-16 Contratación Directa"/>
    <s v="JULIO"/>
    <s v="JULIO"/>
    <n v="4"/>
    <n v="4120000"/>
    <n v="16480000"/>
    <s v="Secretaría General- Talento Humano"/>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ción de servicios de apoyo a la gestión de manera temporal con autonomía técnica y administrativa, para asistir los temas de liquidación de nómina del instituto"/>
    <s v="O232020200883990-Otros servicios profesionales, técnicos y empresariales n.c.p."/>
    <s v="CCE-16 Contratación Directa"/>
    <s v="Enero "/>
    <s v="Enero "/>
    <n v="2"/>
    <n v="3000000"/>
    <n v="6000000"/>
    <s v="Secretaría General- Talento Humano"/>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ción de servicios de apoyo a la gestión para acompañar la gestión administrativa y de gestión documental de los trámites adelantadas por el Proceso de Gestión de Talento Humano del Instituto Distrital de la Participación y Acción Comunal. "/>
    <s v="O232020200883990-Otros servicios profesionales, técnicos y empresariales n.c.p."/>
    <s v="CCE-16 Contratación Directa"/>
    <s v="Enero "/>
    <s v="Enero "/>
    <n v="6"/>
    <n v="2266000"/>
    <n v="13596000"/>
    <s v="Secretaría General- Talento Humano"/>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ción de servicios de apoyo a la gestión para acompañar la gestión administrativa y de gestión documental de los trámites adelantadas por el Proceso de Gestión de Talento Humano del Instituto Distrital de la Participación y Acción Comunal. "/>
    <s v="O232020200883990-Otros servicios profesionales, técnicos y empresariales n.c.p."/>
    <s v="CCE-16 Contratación Directa"/>
    <s v="JULIO"/>
    <s v="JULIO"/>
    <n v="4"/>
    <n v="2266000"/>
    <n v="9064000"/>
    <s v="Secretaría General- Talento Humano"/>
    <s v="1-100-F001_VA-Recursos distrito"/>
    <s v="NO"/>
    <s v="N/A"/>
    <s v=" "/>
  </r>
  <r>
    <s v="05 - Construir Bogotá Región con gobierno abierto, transparente y ciudadanía consciente"/>
    <s v="56 - Gestión Pública Efectiva"/>
    <x v="7"/>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apoyar las actividades asociadas al Sistema Integrado de Gestión y a los procedimientos administrativos que tiene a cargo el proceso de Recursos Físicos."/>
    <s v="O232020200883990-Otros servicios profesionales, técnicos y empresariales n.c.p."/>
    <s v="CCE-16 Contratación Directa"/>
    <s v="JULIO"/>
    <s v="JULIO"/>
    <n v="3"/>
    <n v="4120000"/>
    <n v="12360000"/>
    <s v="Secretaría General-Recursos Físicos"/>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2- Mejorar 100 % la infraestructura y dotación requerida por la entidad"/>
    <n v="80111600"/>
    <s v="Prestación de servicios de apoyo a la gestión de manera temporal, con autonomía técnica y administrativa, para acompañar y proyectar las actividades precontractuales, contractuales y postcontractuales requeridas en el Proceso de Gestión de Recursos Físicos del Instituto."/>
    <s v="O232020200883990-Otros servicios profesionales, técnicos y empresariales n.c.p."/>
    <s v="CCE-16 Contratación Directa"/>
    <s v="Enero "/>
    <s v="Enero "/>
    <n v="6"/>
    <n v="5150000"/>
    <n v="30900000"/>
    <s v="Secretaría General-Recursos Físicos"/>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2- Mejorar 100 % la infraestructura y dotación requerida por la entidad"/>
    <n v="80111600"/>
    <s v="Prestar los servicios profesionales de manera temporal, con autonomía técnica y administrativa para acompañar en el fortalecimineto del Instituto Distrital de la Participación y Acción Comunal."/>
    <s v="O232020200882120_Servicios de asesoramiento y representación jurídica relativos a otros campos del derecho"/>
    <s v="CCE-16 Contratación Directa"/>
    <s v="JULIO"/>
    <s v="JULIO"/>
    <n v="1"/>
    <n v="10111571"/>
    <n v="10111571"/>
    <s v="SALDO"/>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2- Mejorar 100 % la infraestructura y dotación requerida por la entidad"/>
    <n v="80111600"/>
    <s v="Prestación de servicios de apoyo a la gestión de manera temporal, con autonomía técnica y administrativa, para acompañar y proyectar las actividades precontractuales, contractuales y postcontractuales requeridas en el Proceso de Gestión de Recursos Físicos del Instituto."/>
    <s v="O232020200883990-Otros servicios profesionales, técnicos y empresariales n.c.p."/>
    <s v="CCE-16 Contratación Directa"/>
    <s v="JULIO"/>
    <s v="JULIO"/>
    <n v="3"/>
    <n v="5150000"/>
    <n v="15450000"/>
    <s v="Secretaría General-Recursos Físicos"/>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2- Mejorar 100 % la infraestructura y dotación requerida por la entidad"/>
    <n v="80111600"/>
    <s v="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
    <s v="O232020200883990-Otros servicios profesionales, técnicos y empresariales n.c.p."/>
    <s v="CCE-16 Contratación Directa"/>
    <s v="Enero "/>
    <s v="Enero "/>
    <n v="6"/>
    <n v="5665000"/>
    <n v="33990000"/>
    <s v="Secretaría General-Recursos Físicos"/>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2- Mejorar 100 % la infraestructura y dotación requerida por la entidad"/>
    <n v="80111600"/>
    <s v="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
    <s v="O232020200883990-Otros servicios profesionales, técnicos y empresariales n.c.p."/>
    <s v="CCE-16 Contratación Directa"/>
    <s v="JULIO"/>
    <s v="JULIO"/>
    <n v="3"/>
    <n v="5665000"/>
    <n v="16995000"/>
    <s v="Secretaría General-Recursos Físicos"/>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2- Mejorar 100 % la infraestructura y dotación requerida por la entidad"/>
    <n v="80111600"/>
    <s v="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
    <s v="O232020200883990-Otros servicios profesionales, técnicos y empresariales n.c.p."/>
    <s v="CCE-16 Contratación Directa"/>
    <s v="Enero "/>
    <s v="Enero "/>
    <n v="6"/>
    <n v="5500000"/>
    <n v="33000000"/>
    <s v="Secretaría General-Recursos Físicos"/>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2- Mejorar 100 % la infraestructura y dotación requerida por la entidad"/>
    <n v="80111600"/>
    <s v="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
    <s v="O232020200883990-Otros servicios profesionales, técnicos y empresariales n.c.p."/>
    <s v="CCE-16 Contratación Directa"/>
    <s v="JULIO"/>
    <s v="JULIO"/>
    <n v="3"/>
    <n v="5500000"/>
    <n v="16500000"/>
    <s v="Secretaría General-Recursos Físicos"/>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2- Mejorar 100 % la infraestructura y dotación requerida por la entidad"/>
    <n v="80111600"/>
    <s v="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
    <s v="O232020200883990-Otros servicios profesionales, técnicos y empresariales n.c.p."/>
    <s v="CCE-16 Contratación Directa"/>
    <s v="Enero "/>
    <s v="Enero "/>
    <n v="6"/>
    <n v="2800000"/>
    <n v="16800000"/>
    <s v="Secretaría General-Recursos Físicos"/>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2- Mejorar 100 % la infraestructura y dotación requerida por la entidad"/>
    <n v="80111600"/>
    <s v="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
    <s v="O232020200883990-Otros servicios profesionales, técnicos y empresariales n.c.p."/>
    <s v="CCE-16 Contratación Directa"/>
    <s v="JULIO"/>
    <s v="JULIO"/>
    <n v="3"/>
    <n v="2800000"/>
    <n v="8400000"/>
    <s v="Secretaría General-Recursos Físicos"/>
    <s v="1-100-F001_VA-Recursos distrito"/>
    <s v="NO"/>
    <s v="N/A"/>
    <s v=" "/>
  </r>
  <r>
    <s v="05 - Construir Bogotá Región con gobierno abierto, transparente y ciudadanía consciente"/>
    <s v="56 - Gestión Pública Efectiva"/>
    <x v="7"/>
    <s v="526 - Implementar una (1) estrategia para fortalecer la capacidad operativa y de gestión administrativa del Sector Gobierno."/>
    <s v="2- Mejorar 100 % la infraestructura y dotación requerida por la entidad"/>
    <n v="80111600"/>
    <s v="Realizar intervencion a la infraestructura del IDPAC"/>
    <s v="O232020200883211-Servicios de asesoría en arquitectura"/>
    <s v="CCE-16 Contratación Directa"/>
    <s v="Enero "/>
    <s v="Enero "/>
    <n v="1"/>
    <s v="##########"/>
    <n v="486000000"/>
    <s v="Secretaría General-Recursos Físicos"/>
    <s v="1-100-F001_VA-Recursos distrito"/>
    <s v="NO"/>
    <s v="N/A"/>
    <s v=" "/>
  </r>
  <r>
    <s v="05 - Construir Bogotá Región con gobierno abierto, transparente y ciudadanía consciente"/>
    <s v="56 - Gestión Pública Efectiva"/>
    <x v="8"/>
    <s v="527 - Implementar una (1) estrategia para fortalecer y modernizar la capacidad tecnológica del Sector Gobierno"/>
    <s v="1 - Implementar 100% la política de Gobierno Digital y la arquitectura empresarial"/>
    <n v="80111600"/>
    <s v="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
    <s v="O232020200887130-Servicios de mantenimiento y reparación de computadores y equipos periféricos"/>
    <s v="CCE-16 Contratación Directa"/>
    <s v="ENERO"/>
    <s v="ENERO"/>
    <n v="6"/>
    <n v="5150000"/>
    <n v="30900000"/>
    <s v="Secretaría General-TICs"/>
    <s v="1-100-F001_VA-Recursos distrito"/>
    <s v="NO"/>
    <s v="N/A"/>
    <m/>
  </r>
  <r>
    <s v="05 - Construir Bogotá Región con gobierno abierto, transparente y ciudadanía consciente"/>
    <s v="56 - Gestión Pública Efectiva"/>
    <x v="8"/>
    <s v="527 - Implementar una (1) estrategia para fortalecer y modernizar la capacidad tecnológica del Sector Gobierno"/>
    <s v="1 - Implementar 100% la política de Gobierno Digital y la arquitectura empresarial"/>
    <n v="80111600"/>
    <s v="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
    <s v="O232020200887130-Servicios de mantenimiento y reparación de computadores y equipos periféricos"/>
    <s v="CCE-16 Contratación Directa"/>
    <s v="JULIO"/>
    <s v="JULIO"/>
    <n v="5"/>
    <n v="5150000"/>
    <n v="25750000"/>
    <s v="Secretaría General-TICs"/>
    <s v="1-100-F001_VA-Recursos distrito"/>
    <s v="NO"/>
    <s v="N/A"/>
    <m/>
  </r>
  <r>
    <s v="05 - Construir Bogotá Región con gobierno abierto, transparente y ciudadanía consciente"/>
    <s v="56 - Gestión Pública Efectiva"/>
    <x v="8"/>
    <s v="527 - Implementar una (1) estrategia para fortalecer y modernizar la capacidad tecnológica del Sector Gobierno"/>
    <s v="1 - Implementar 100% la política de Gobierno Digital y la arquitectura empresarial"/>
    <n v="80111600"/>
    <s v="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
    <s v="O232020200887130-Servicios de mantenimiento y reparación de computadores y equipos periféricos"/>
    <s v="CCE-16 Contratación Directa"/>
    <s v="ENERO"/>
    <s v="ENERO"/>
    <n v="10"/>
    <n v="5150000"/>
    <n v="51500000"/>
    <s v="Secretaría General-TICs"/>
    <s v="1-100-F001_VA-Recursos distrito"/>
    <s v="NO"/>
    <s v="N/A"/>
    <m/>
  </r>
  <r>
    <s v="05 - Construir Bogotá Región con gobierno abierto, transparente y ciudadanía consciente"/>
    <s v="56 - Gestión Pública Efectiva"/>
    <x v="8"/>
    <s v="527 - Implementar una (1) estrategia para fortalecer y modernizar la capacidad tecnológica del Sector Gobierno"/>
    <s v="3 - Adquirir 100% los servicios e infraestructura TI de la entidad"/>
    <n v="80111600"/>
    <s v="Prestar los servicios profesionales de manera temporal con autonomía técnica y administrativa para la actualización, documentación, revisión y ejecución de la gestion de proyectos  del proceso de Gestión de las Tecnologías de la información del Instituto Distrital de la Participación y Acción Comunal (IDPAC)."/>
    <s v="O232020200883990-Otros servicios profesionales, técnicos y empresariales n.c.p."/>
    <s v="CCE-16 Contratación Directa"/>
    <s v="ENERO"/>
    <s v="ENERO"/>
    <n v="11"/>
    <n v="4000000"/>
    <n v="44000000"/>
    <s v="Secretaría General-TICs"/>
    <s v="1-100-F001_VA-Recursos distrito"/>
    <s v="NO"/>
    <s v="N/A"/>
    <m/>
  </r>
  <r>
    <s v="05 - Construir Bogotá Región con gobierno abierto, transparente y ciudadanía consciente"/>
    <s v="56 - Gestión Pública Efectiva"/>
    <x v="8"/>
    <s v="527 - Implementar una (1) estrategia para fortalecer y modernizar la capacidad tecnológica del Sector Gobierno"/>
    <s v="1 - Implementar 100% la política de Gobierno Digital y la arquitectura empresarial"/>
    <n v="80111600"/>
    <s v="Prestar los servicios profesionales de manera temporal para planear, coordinar y administrar los procesos de seguridad informática del proceso de gestión tecnologías de la información del  Instituto Distrital de la Participación y Acción Comunal (IDPAC)."/>
    <s v="O232020200887130-Servicios de mantenimiento y reparación de computadores y equipos periféricos"/>
    <s v="CCE-16 Contratación Directa"/>
    <s v="ENERO"/>
    <s v="ENERO"/>
    <n v="5"/>
    <n v="5000000"/>
    <n v="25000000"/>
    <s v="Secretaría General-TICs"/>
    <s v="1-100-F001_VA-Recursos distrito"/>
    <s v="NO"/>
    <s v="N/A"/>
    <m/>
  </r>
  <r>
    <s v="05 - Construir Bogotá Región con gobierno abierto, transparente y ciudadanía consciente"/>
    <s v="56 - Gestión Pública Efectiva"/>
    <x v="8"/>
    <s v="527 - Implementar una (1) estrategia para fortalecer y modernizar la capacidad tecnológica del Sector Gobierno"/>
    <s v="1 - Implementar 100% la política de Gobierno Digital y la arquitectura empresarial"/>
    <n v="80111600"/>
    <s v="Prestar los servicios profesionales de manera temporal para planear, coordinar y administrar los procesos de seguridad informática del proceso de gestión tecnologías de la información del  Instituto Distrital de la Participación y Acción Comunal (IDPAC)."/>
    <s v="O232020200887130-Servicios de mantenimiento y reparación de computadores y equipos periféricos"/>
    <s v="CCE-16 Contratación Directa"/>
    <s v="JULIO"/>
    <s v="JULIO"/>
    <n v="5"/>
    <n v="5000000"/>
    <n v="25000000"/>
    <s v="Secretaría General-TICs"/>
    <s v="1-100-F001_VA-Recursos distrito"/>
    <s v="NO"/>
    <s v="N/A"/>
    <m/>
  </r>
  <r>
    <s v="05 - Construir Bogotá Región con gobierno abierto, transparente y ciudadanía consciente"/>
    <s v="56 - Gestión Pública Efectiva"/>
    <x v="8"/>
    <s v="527 - Implementar una (1) estrategia para fortalecer y modernizar la capacidad tecnológica del Sector Gobierno"/>
    <s v="1 - Implementar 100% la política de Gobierno Digital y la arquitectura empresarial"/>
    <n v="80111600"/>
    <s v="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
    <s v="O232020200887130-Servicios de mantenimiento y reparación de computadores y equipos periféricos"/>
    <s v="CCE-16 Contratación Directa"/>
    <s v="ENERO"/>
    <s v="ENERO"/>
    <n v="6"/>
    <n v="5150000"/>
    <n v="30900000"/>
    <s v="Secretaría General-TICs"/>
    <s v="1-100-F001_VA-Recursos distrito"/>
    <s v="NO"/>
    <s v="N/A"/>
    <m/>
  </r>
  <r>
    <s v="05 - Construir Bogotá Región con gobierno abierto, transparente y ciudadanía consciente"/>
    <s v="56 - Gestión Pública Efectiva"/>
    <x v="8"/>
    <s v="527 - Implementar una (1) estrategia para fortalecer y modernizar la capacidad tecnológica del Sector Gobierno"/>
    <s v="1 - Implementar 100% la política de Gobierno Digital y la arquitectura empresarial"/>
    <n v="80111600"/>
    <s v="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
    <s v="O232020200887130-Servicios de mantenimiento y reparación de computadores y equipos periféricos"/>
    <s v="CCE-16 Contratación Directa"/>
    <s v="JULIO"/>
    <s v="JULIO"/>
    <n v="5"/>
    <n v="5150000"/>
    <n v="25750000"/>
    <s v="Secretaría General-TICs"/>
    <s v="1-100-F001_VA-Recursos distrito"/>
    <s v="NO"/>
    <s v="N/A"/>
    <m/>
  </r>
  <r>
    <s v="05 - Construir Bogotá Región con gobierno abierto, transparente y ciudadanía consciente"/>
    <s v="56 - Gestión Pública Efectiva"/>
    <x v="8"/>
    <s v="527 - Implementar una (1) estrategia para fortalecer y modernizar la capacidad tecnológica del Sector Gobierno"/>
    <s v="3 - Adquirir 100% los servicios e infraestructura TI de la entidad"/>
    <n v="80111600"/>
    <s v="Prestar los servicios de apoyo a la gestio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
    <s v="O232020200887130-Servicios de mantenimiento y reparación de computadores y equipos periféricos"/>
    <s v="CCE-16 Contratación Directa"/>
    <s v="ENERO"/>
    <s v="ENERO"/>
    <n v="6"/>
    <n v="3421248"/>
    <n v="20527488"/>
    <s v="Secretaría General-TICs"/>
    <s v="1-100-F001_VA-Recursos distrito"/>
    <s v="NO"/>
    <s v="N/A"/>
    <m/>
  </r>
  <r>
    <s v="05 - Construir Bogotá Región con gobierno abierto, transparente y ciudadanía consciente"/>
    <s v="56 - Gestión Pública Efectiva"/>
    <x v="8"/>
    <s v="527 - Implementar una (1) estrategia para fortalecer y modernizar la capacidad tecnológica del Sector Gobierno"/>
    <s v="1 - Implementar 100% la política de Gobierno Digital y la arquitectura empresarial"/>
    <n v="80111600"/>
    <s v="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
    <s v="O232020200883990-Otros servicios profesionales, técnicos y empresariales n.c.p."/>
    <s v="CCE-16 Contratación Directa"/>
    <s v="ENERO"/>
    <s v="ENERO"/>
    <n v="10"/>
    <n v="5150000"/>
    <n v="51500000"/>
    <s v="Secretaría General-TICs"/>
    <s v="1-100-F001_VA-Recursos distrito"/>
    <s v="NO"/>
    <s v="N/A"/>
    <m/>
  </r>
  <r>
    <s v="05 - Construir Bogotá Región con gobierno abierto, transparente y ciudadanía consciente"/>
    <s v="56 - Gestión Pública Efectiva"/>
    <x v="8"/>
    <s v="527 - Implementar una (1) estrategia para fortalecer y modernizar la capacidad tecnológica del Sector Gobierno"/>
    <s v="3 - Adquirir 100% los servicios e infraestructura TI de la entidad"/>
    <n v="80111600"/>
    <s v="Prestar los servicios de apoyo a la gestio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
    <s v="O232020200883990-Otros servicios profesionales, técnicos y empresariales n.c.p."/>
    <s v="CCE-16 Contratación Directa"/>
    <s v="JULIO"/>
    <s v="JULIO"/>
    <n v="5"/>
    <n v="3421248"/>
    <n v="17106240"/>
    <s v="Secretaría General-TICs"/>
    <s v="1-100-F001_VA-Recursos distrito"/>
    <s v="NO"/>
    <s v="N/A"/>
    <m/>
  </r>
  <r>
    <s v="05 - Construir Bogotá Región con gobierno abierto, transparente y ciudadanía consciente"/>
    <s v="56 - Gestión Pública Efectiva"/>
    <x v="8"/>
    <s v="527 - Implementar una (1) estrategia para fortalecer y modernizar la capacidad tecnológica del Sector Gobierno"/>
    <s v="3 - Adquirir 100% los servicios e infraestructura TI de la entidad"/>
    <n v="80111600"/>
    <s v="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on de tecnologias  de la informacion del Instituto Distrital de la Participación y Acción Comunal (IDPAC)."/>
    <s v="O232020200887130-Servicios de mantenimiento y reparación de computadores y equipos periféricos"/>
    <s v="CCE-16 Contratación Directa"/>
    <s v="ENERO"/>
    <s v="ENERO"/>
    <n v="6"/>
    <n v="4429000"/>
    <n v="26574000"/>
    <s v="Secretaría General-TICs"/>
    <s v="1-100-F001_VA-Recursos distrito"/>
    <s v="NO"/>
    <s v="N/A"/>
    <m/>
  </r>
  <r>
    <s v="05 - Construir Bogotá Región con gobierno abierto, transparente y ciudadanía consciente"/>
    <s v="56 - Gestión Pública Efectiva"/>
    <x v="8"/>
    <s v="527 - Implementar una (1) estrategia para fortalecer y modernizar la capacidad tecnológica del Sector Gobierno"/>
    <s v="3 - Adquirir 100% los servicios e infraestructura TI de la entidad"/>
    <n v="80111600"/>
    <s v="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on de tecnologias  de la informacion del Instituto Distrital de la Participación y Acción Comunal (IDPAC)."/>
    <s v="O232020200887130-Servicios de mantenimiento y reparación de computadores y equipos periféricos"/>
    <s v="CCE-16 Contratación Directa"/>
    <s v="JULIO"/>
    <s v="JULIO"/>
    <n v="5"/>
    <n v="4429000"/>
    <n v="22145000"/>
    <s v="Secretaría General-TICs"/>
    <s v="1-100-F001_VA-Recursos distrito"/>
    <s v="NO"/>
    <s v="N/A"/>
    <m/>
  </r>
  <r>
    <s v="05 - Construir Bogotá Región con gobierno abierto, transparente y ciudadanía consciente"/>
    <s v="56 - Gestión Pública Efectiva"/>
    <x v="8"/>
    <s v="527 - Implementar una (1) estrategia para fortalecer y modernizar la capacidad tecnológica del Sector Gobierno"/>
    <s v="1 - Implementar 100% la política de Gobierno Digital y la arquitectura empresarial"/>
    <n v="80111600"/>
    <s v="Prestar los servicios profesionales de manera temporal  con autonomía técnica y administrativa para asegurar, controlar, ejecutar y brindar soporte  a las herramientas y desarrollos  generados por el proceso de gestión de tecnologías de la información delInstituto Distrital de la Participación y Acción Comunal (IDPAC)."/>
    <s v="O232020200887130-Servicios de mantenimiento y reparación de computadores y equipos periféricos"/>
    <s v="CCE-16 Contratación Directa"/>
    <s v="ENERO"/>
    <s v="ENERO"/>
    <n v="6"/>
    <n v="3708000"/>
    <n v="22248000"/>
    <s v="Secretaría General-TICs"/>
    <s v="1-100-F001_VA-Recursos distrito"/>
    <s v="NO"/>
    <s v="N/A"/>
    <m/>
  </r>
  <r>
    <s v="05 - Construir Bogotá Región con gobierno abierto, transparente y ciudadanía consciente"/>
    <s v="56 - Gestión Pública Efectiva"/>
    <x v="8"/>
    <s v="527 - Implementar una (1) estrategia para fortalecer y modernizar la capacidad tecnológica del Sector Gobierno"/>
    <s v="1 - Implementar 100% la política de Gobierno Digital y la arquitectura empresarial"/>
    <n v="80111600"/>
    <s v="Prestar los servicios profesionales de manera temporal  con autonomía técnica y administrativa para asegurar, controlar, ejecutar y brindar soporte  a las herramientas y desarrollos  generados por el proceso de gestión de tecnologías de la información delInstituto Distrital de la Participación y Acción Comunal (IDPAC)."/>
    <s v="O232020200887130-Servicios de mantenimiento y reparación de computadores y equipos periféricos"/>
    <s v="CCE-16 Contratación Directa"/>
    <s v="JULIO"/>
    <s v="JULIO"/>
    <n v="5"/>
    <n v="3708000"/>
    <n v="18540000"/>
    <s v="Secretaría General-TICs"/>
    <s v="1-100-F001_VA-Recursos distrito"/>
    <s v="NO"/>
    <s v="N/A"/>
    <m/>
  </r>
  <r>
    <s v="05 - Construir Bogotá Región con gobierno abierto, transparente y ciudadanía consciente"/>
    <s v="56 - Gestión Pública Efectiva"/>
    <x v="8"/>
    <s v="527 - Implementar una (1) estrategia para fortalecer y modernizar la capacidad tecnológica del Sector Gobierno"/>
    <s v="3 - Adquirir 100% los servicios e infraestructura TI de la entidad"/>
    <n v="80111600"/>
    <s v="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
    <s v="O232020200883990-Otros servicios profesionales, técnicos y empresariales n.c.p."/>
    <s v="CCE-16 Contratación Directa"/>
    <s v="ENERO"/>
    <s v="ENERO"/>
    <n v="11"/>
    <n v="3400000"/>
    <n v="37400000"/>
    <s v="Secretaría General-TICs"/>
    <s v="1-100-F001_VA-Recursos distrito"/>
    <s v="NO"/>
    <s v="N/A"/>
    <m/>
  </r>
  <r>
    <s v="05 - Construir Bogotá Región con gobierno abierto, transparente y ciudadanía consciente"/>
    <s v="56 - Gestión Pública Efectiva"/>
    <x v="8"/>
    <s v="527 - Implementar una (1) estrategia para fortalecer y modernizar la capacidad tecnológica del Sector Gobierno"/>
    <s v="3 - Adquirir 100% los servicios e infraestructura TI de la entidad"/>
    <n v="80111600"/>
    <s v="Prestar los servicios profesionales,de manera temporal con autonomía técnica y administrativa para garantizar la seguridad perimetral,mantener la  disponibilidad de la  infraestructura tecnológica, asegurar la conectividad a nivel de  LAN Y WLAN de hardware y nivel físico al igual que lña infraestructura  Cluod Computing  en el Proceso de gestion de tecnologias de la informacion Instituto Distrital de la Participación y Acción Comunal (IDPAC)."/>
    <s v="O232020200887130-Servicios de mantenimiento y reparación de computadores y equipos periféricos"/>
    <s v="CCE-16 Contratación Directa"/>
    <s v="ENERO"/>
    <s v="ENERO"/>
    <n v="6"/>
    <n v="5665000"/>
    <n v="33990000"/>
    <s v="Secretaría General-TICs"/>
    <s v="1-100-F001_VA-Recursos distrito"/>
    <s v="NO"/>
    <s v="N/A"/>
    <m/>
  </r>
  <r>
    <s v="05 - Construir Bogotá Región con gobierno abierto, transparente y ciudadanía consciente"/>
    <s v="56 - Gestión Pública Efectiva"/>
    <x v="8"/>
    <s v="527 - Implementar una (1) estrategia para fortalecer y modernizar la capacidad tecnológica del Sector Gobierno"/>
    <s v="3 - Adquirir 100% los servicios e infraestructura TI de la entidad"/>
    <n v="80111600"/>
    <s v="Prestar los servicios profesionales,de manera temporal con autonomía técnica y administrativa para garantizar la seguridad perimetral,mantener la  disponibilidad de la  infraestructura tecnológica, asegurar la conectividad a nivel de  LAN Y WLAN de hardware y nivel físico al igual que lña infraestructura  Cluod Computing  en el Proceso de gestion de tecnologias de la informacion Instituto Distrital de la Participación y Acción Comunal (IDPAC)."/>
    <s v="O232020200887130-Servicios de mantenimiento y reparación de computadores y equipos periféricos"/>
    <s v="CCE-16 Contratación Directa"/>
    <s v="JULIO"/>
    <s v="JULIO"/>
    <n v="5"/>
    <n v="5665000"/>
    <n v="28325000"/>
    <s v="Secretaría General-TICs"/>
    <s v="1-100-F001_VA-Recursos distrito"/>
    <s v="NO"/>
    <s v="N/A"/>
    <m/>
  </r>
  <r>
    <s v="05 - Construir Bogotá Región con gobierno abierto, transparente y ciudadanía consciente"/>
    <s v="56 - Gestión Pública Efectiva"/>
    <x v="8"/>
    <s v="527 - Implementar una (1) estrategia para fortalecer y modernizar la capacidad tecnológica del Sector Gobierno"/>
    <s v="3 - Adquirir 100% los servicios e infraestructura TI de la entidad"/>
    <n v="80111600"/>
    <s v="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
    <s v="O232020200887130-Servicios de mantenimiento y reparación de computadores y equipos periféricos"/>
    <s v="CCE-16 Contratación Directa"/>
    <s v="ENERO"/>
    <s v="ENERO"/>
    <n v="6"/>
    <n v="3421248"/>
    <n v="20527488"/>
    <s v="Secretaría General-TICs"/>
    <s v="1-100-F001_VA-Recursos distrito"/>
    <s v="NO"/>
    <s v="N/A"/>
    <m/>
  </r>
  <r>
    <s v="05 - Construir Bogotá Región con gobierno abierto, transparente y ciudadanía consciente"/>
    <s v="56 - Gestión Pública Efectiva"/>
    <x v="8"/>
    <s v="527 - Implementar una (1) estrategia para fortalecer y modernizar la capacidad tecnológica del Sector Gobierno"/>
    <s v="3 - Adquirir 100% los servicios e infraestructura TI de la entidad"/>
    <n v="80111600"/>
    <s v="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
    <s v="O232020200887130-Servicios de mantenimiento y reparación de computadores y equipos periféricos"/>
    <s v="CCE-16 Contratación Directa"/>
    <s v="JULIO"/>
    <s v="JULIO"/>
    <n v="5"/>
    <n v="3421248"/>
    <n v="17106240"/>
    <s v="Secretaría General-TICs"/>
    <s v="1-100-F001_VA-Recursos distrito"/>
    <s v="NO"/>
    <s v="N/A"/>
    <m/>
  </r>
  <r>
    <s v="05 - Construir Bogotá Región con gobierno abierto, transparente y ciudadanía consciente"/>
    <s v="56 - Gestión Pública Efectiva"/>
    <x v="8"/>
    <s v="527 - Implementar una (1) estrategia para fortalecer y modernizar la capacidad tecnológica del Sector Gobierno"/>
    <s v="3 - Adquirir 100% los servicios e infraestructura TI de la entidad"/>
    <n v="80111600"/>
    <s v="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
    <s v="O232020200883990-Otros servicios profesionales, técnicos y empresariales n.c.p."/>
    <s v="CCE-16 Contratación Directa"/>
    <s v="ENERO"/>
    <s v="ENERO"/>
    <n v="11"/>
    <n v="8500000"/>
    <n v="93500000"/>
    <s v="Secretaría General-TICs"/>
    <s v="1-100-F001_VA-Recursos distrito"/>
    <s v="NO"/>
    <s v="N/A"/>
    <m/>
  </r>
  <r>
    <s v="05 - Construir Bogotá Región con gobierno abierto, transparente y ciudadanía consciente"/>
    <s v="56 - Gestión Pública Efectiva"/>
    <x v="8"/>
    <s v="527 - Implementar una (1) estrategia para fortalecer y modernizar la capacidad tecnológica del Sector Gobierno"/>
    <s v="3 - Adquirir 100% los servicios e infraestructura TI de la entidad"/>
    <n v="80111600"/>
    <s v="Prestar los servicios profesionales de manera temporal con  autonomía técnica y administrativa para  realizar  el soporte y actualizacion en el proceso de desarrollo e implementación del Sistema de Gestión Documental Orfeo, del Instituto Distrital de la Participación y Acción Comunal (IDPAC)."/>
    <s v="O232020200887130-Servicios de mantenimiento y reparación de computadores y equipos periféricos"/>
    <s v="CCE-16 Contratación Directa"/>
    <s v="ENERO"/>
    <s v="ENERO"/>
    <n v="6"/>
    <n v="4276560"/>
    <n v="25659360"/>
    <s v="Secretaría General-TICs"/>
    <s v="1-100-F001_VA-Recursos distrito"/>
    <s v="NO"/>
    <s v="N/A"/>
    <m/>
  </r>
  <r>
    <s v="05 - Construir Bogotá Región con gobierno abierto, transparente y ciudadanía consciente"/>
    <s v="56 - Gestión Pública Efectiva"/>
    <x v="8"/>
    <s v="527 - Implementar una (1) estrategia para fortalecer y modernizar la capacidad tecnológica del Sector Gobierno"/>
    <s v="1 - Implementar 100% la política de Gobierno Digital y la arquitectura empresarial"/>
    <n v="80111600"/>
    <s v="Prestar los servicios Profesionales de manera temporal con autonomía técnica y administrativa, para realizar el  desarrollo,  implementacion y gestion  del  Frontend y Backend,  que sean requeridos dentro del proceso de mejoramiento a la herramienta tecnológica  del proceso de  gestion de  tecnologías de la información  del Instituto Distrital de la Participación y Acción Comunal (IDPAC)."/>
    <s v="O232020200887130-Servicios de mantenimiento y reparación de computadores y equipos periféricos"/>
    <s v="CCE-16 Contratación Directa"/>
    <s v="ENERO"/>
    <s v="ENERO"/>
    <n v="10"/>
    <n v="4276560"/>
    <n v="42765600"/>
    <s v="Secretaría General-TICs"/>
    <s v="1-100-F001_VA-Recursos distrito"/>
    <s v="NO"/>
    <s v="N/A"/>
    <m/>
  </r>
  <r>
    <s v="05 - Construir Bogotá Región con gobierno abierto, transparente y ciudadanía consciente"/>
    <s v="56 - Gestión Pública Efectiva"/>
    <x v="8"/>
    <s v="527 - Implementar una (1) estrategia para fortalecer y modernizar la capacidad tecnológica del Sector Gobierno"/>
    <s v="3 - Adquirir 100% los servicios e infraestructura TI de la entidad"/>
    <n v="80111600"/>
    <s v="Prestar los servicios de apoyo a la gestión de manera temporal con autonomía técnica y administrativa para la realización del backup de los documentos, al igual que operar la herramienta de la Unidad robotica para el manejo de cintas en  el proceso de Gestión de las Tecnologías de la información delInstituto Distrital de la Participación y Acción Comunal (IDPAC)."/>
    <s v="O232020200883990-Otros servicios profesionales, técnicos y empresariales n.c.p."/>
    <s v="CCE-16 Contratación Directa"/>
    <s v="Noviembre"/>
    <s v="diciembre"/>
    <n v="0"/>
    <n v="430760"/>
    <n v="430760"/>
    <s v="Secretaría General-TICs"/>
    <s v="1-100-F001_VA-Recursos distrito"/>
    <s v="NO"/>
    <s v="N/A"/>
    <m/>
  </r>
  <r>
    <s v="05 - Construir Bogotá Región con gobierno abierto, transparente y ciudadanía consciente"/>
    <s v="56 - Gestión Pública Efectiva"/>
    <x v="8"/>
    <s v="527 - Implementar una (1) estrategia para fortalecer y modernizar la capacidad tecnológica del Sector Gobierno"/>
    <s v="3 - Adquirir 100% los servicios e infraestructura TI de la entidad"/>
    <n v="80111600"/>
    <s v="Prestar los servicios de apoyo a la gestión de manera temporal con autonomía técnica y administrativa para la realización del backup de los documentos, al igual que operar la herramienta de la Unidad robotica para el manejo de cintas en  el proceso de Gestión de las Tecnologías de la información delInstituto Distrital de la Participación y Acción Comunal (IDPAC)."/>
    <s v="O232020200887130-Servicios de mantenimiento y reparación de computadores y equipos periféricos"/>
    <s v="CCE-16 Contratación Directa"/>
    <s v="Noviembre"/>
    <s v="diciembre"/>
    <n v="0"/>
    <n v="35841336"/>
    <n v="35841336"/>
    <s v="Secretaría General-TICs"/>
    <s v="1-100-F001_VA-Recursos distrito"/>
    <s v="NO"/>
    <s v="N/A"/>
    <m/>
  </r>
  <r>
    <s v="05 - Construir Bogotá Región con gobierno abierto, transparente y ciudadanía consciente"/>
    <s v="56 - Gestión Pública Efectiva"/>
    <x v="8"/>
    <s v="527 - Implementar una (1) estrategia para fortalecer y modernizar la capacidad tecnológica del Sector Gobierno"/>
    <s v="3 - Adquirir 100% los servicios e infraestructura TI de la entidad"/>
    <n v="80111600"/>
    <s v="Prestar los servicios de apoyo a la gestión de manera temporal con autonomía técnica y administrativa para la realización del backup de los documentos, al igual que operar la herramienta de la Unidad robotica para el manejo de cintas en  el proceso de Gestión de las Tecnologías de la información delInstituto Distrital de la Participación y Acción Comunal (IDPAC)."/>
    <s v="O232020200887130-Servicios de mantenimiento y reparación de computadores y equipos periféricos"/>
    <s v="CCE-16 Contratación Directa"/>
    <s v="JULIO"/>
    <s v="JULIO"/>
    <n v="6"/>
    <n v="3421248"/>
    <n v="20527488"/>
    <s v="Secretaría General-TICs"/>
    <s v="1-100-F001_VA-Recursos distrito"/>
    <s v="NO"/>
    <s v="N/A"/>
    <m/>
  </r>
  <r>
    <s v="05 - Construir Bogotá Región con gobierno abierto, transparente y ciudadanía consciente"/>
    <s v="56 - Gestión Pública Efectiva"/>
    <x v="8"/>
    <s v="527 - Implementar una (1) estrategia para fortalecer y modernizar la capacidad tecnológica del Sector Gobierno"/>
    <s v="3 - Adquirir 100% los servicios e infraestructura TI de la entidad"/>
    <s v="43233200_x000a_81112200"/>
    <s v="Mantenimiento y renovación de licenciamiento de la solución Endpoint Sandblast y adquisición de licencias VPN Para el IDPAC"/>
    <s v="O232020200887130-Servicios de mantenimiento y reparación de computadores y equipos periféricos"/>
    <s v="CCE-07 Selección Abreviada - Subasta Inversa"/>
    <s v="JULIO"/>
    <s v="JULIO"/>
    <n v="1"/>
    <n v="50000000"/>
    <n v="50000000"/>
    <s v="Secretaría General-TICs"/>
    <s v="1-100-F001_VA-Recursos distrito"/>
    <s v="NO"/>
    <s v="N/A"/>
    <m/>
  </r>
  <r>
    <s v="05 - Construir Bogotá Región con gobierno abierto, transparente y ciudadanía consciente"/>
    <s v="56 - Gestión Pública Efectiva"/>
    <x v="8"/>
    <s v="527 - Implementar una (1) estrategia para fortalecer y modernizar la capacidad tecnológica del Sector Gobierno"/>
    <s v="3 - Adquirir 100% los servicios e infraestructura TI de la entidad"/>
    <n v="43211500"/>
    <s v="Compra, y puesta en funcionamiento  equipos de computo y perifericos  "/>
    <s v="O23201010030302-Maquinaria de informática y sus partes, piezas y accesorios"/>
    <s v="CCE-99 Seléccion abreviada - acuerdo marco"/>
    <s v="Mayo"/>
    <s v="Junio"/>
    <n v="1"/>
    <n v="75126000"/>
    <n v="75126000"/>
    <s v="Secretaría General-TICs"/>
    <s v="1-100-F001_VA-Recursos distrito"/>
    <s v="NO"/>
    <s v="N/A"/>
    <m/>
  </r>
  <r>
    <s v="05 - Construir Bogotá Región con gobierno abierto, transparente y ciudadanía consciente"/>
    <s v="56 - Gestión Pública Efectiva"/>
    <x v="8"/>
    <s v="527 - Implementar una (1) estrategia para fortalecer y modernizar la capacidad tecnológica del Sector Gobierno"/>
    <s v="3 - Adquirir 100% los servicios e infraestructura TI de la entidad"/>
    <n v="43232801"/>
    <s v="Compra, configuración y puesta en funcionamiento de un software de monitoreo y administración de red y canales de comunicación y servicio de envió masivo de coreos electrónicos."/>
    <s v="O23201010030302-Maquinaria de informática y sus partes, piezas y accesorios"/>
    <s v="CCE-16 Contratación Directa"/>
    <s v="Marzo"/>
    <s v="Marzo"/>
    <n v="1"/>
    <n v="130000000"/>
    <n v="130000000"/>
    <s v="Secretaría General-TICs"/>
    <s v="1-100-F001_VA-Recursos distrito"/>
    <s v="NO"/>
    <s v="N/A"/>
    <m/>
  </r>
  <r>
    <s v="03 - Inspirar confianza y legitimidad para vivir sin miedo y ser epicentro de cultura ciudadana, paz y reconciliación."/>
    <s v="43 - Cultura ciudadana para la confianza, la convivencia y la participación desde la vida cotidiana"/>
    <x v="1"/>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n v="80111600"/>
    <s v="Profesional para la Coordinación, elaboración del convenio e implementación del programa de Iniciativas Juveniles para la vigencia 2022"/>
    <s v="O232020200991119_Otros servicios de la administración pública n.c.p"/>
    <s v="CCE-16 Contratación Directa"/>
    <s v="JULIO"/>
    <s v="JULIO"/>
    <n v="5"/>
    <n v="4600000"/>
    <n v="23000000"/>
    <s v="Gerencia de Juventud"/>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n v="80111600"/>
    <s v="Profesional para apoyar  en el seguimiento a la implementación del programa de Iniciativas Juveniles para la vigencia 2022"/>
    <s v="O232020200991119_Otros servicios de la administración pública n.c.p"/>
    <s v="CCE-16 Contratación Directa"/>
    <s v="JULIO"/>
    <s v="JULIO"/>
    <n v="5"/>
    <n v="3900000"/>
    <n v="19500000"/>
    <s v="Gerencia de Juventud"/>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78111800"/>
    <s v="Servicio especial de transporte terrestre en la ciudad de Bogotá y sus áreas rurales con el fin de dar complimiento a la promoción y fortalecimiento de los procesos participativos de las organizaciones sociales, comunales y comunitarias."/>
    <s v="O232020200664114_Servicios de transporte terrestre especial local de pasajeros"/>
    <s v="CCE-07 Selección Abreviada - Subasta Inversa "/>
    <s v="ENERO"/>
    <s v="ENERO"/>
    <n v="12"/>
    <s v="NA"/>
    <n v="20000000"/>
    <s v="Subdirección de Promoción de la Paticipación"/>
    <s v="1-100-F001_VA-Recursos distrito"/>
    <s v="NO"/>
    <s v="N/A"/>
    <s v=" "/>
  </r>
  <r>
    <s v="05 - Construir Bogotá Región con gobierno abierto, transparente y ciudadanía consciente"/>
    <s v="51 - Gobierno Abierto"/>
    <x v="2"/>
    <s v="432 - Reformular la Política Pública de Participación Incidente"/>
    <s v="1 - Formular 100% el documento de la política pública "/>
    <n v="78111800"/>
    <s v="Servicio especial de transporte terrestre en la ciudad de Bogotá y sus áreas rurales con el fin de dar complimiento a la promoción y fortalecimiento de los procesos participativos de las organizaciones sociales, comunales y comunitarias."/>
    <s v="O232020200664114_Servicios de transporte terrestre especial local de pasajeros"/>
    <s v="CCE-07 Selección Abreviada - Subasta Inversa "/>
    <s v="ENERO"/>
    <s v="ENERO"/>
    <n v="12"/>
    <s v="NA"/>
    <n v="15511831"/>
    <s v="Subdirección de Promoción de la Paticipación"/>
    <s v="1-100-F001_VA-Recursos distrito"/>
    <s v="NO"/>
    <s v="N/A"/>
    <s v=" "/>
  </r>
  <r>
    <s v="05 - Construir Bogotá Región con gobierno abierto, transparente y ciudadanía consciente"/>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Apoyo presupuestal a contratacón interprete de señas"/>
    <s v="O232020200883990_Otros servicios profesionales, técnicos y empresariales n.c.p."/>
    <s v="CCE-16 Contratación Directa"/>
    <s v="ENERO"/>
    <s v="ENERO"/>
    <n v="12"/>
    <s v="N/A"/>
    <n v="2000000"/>
    <s v="Subdirección de Promoción de la Paticipación"/>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ofesional para el acompañamiento y ejecución en territorio como parte de la metodología &quot;Obras Con Saldo Pedagógico Para El Cuidado y la Participación_x000a_Ciudadana&quot; a cargo de la Gerencia de Proyectos del IDPAC."/>
    <s v="O232020200991119_Otros servicios de la administración pública n.c.p."/>
    <s v="CCE-16 Contratación Directa"/>
    <s v="Enero "/>
    <s v="Enero "/>
    <s v="4 meses y 15 días"/>
    <n v="4120000"/>
    <n v="1854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3 - Realizar 200 obras con saldo pedagógico para el cuidado de incidencia ciudadana"/>
    <n v="80111600"/>
    <s v="profesional para el acompañamiento y ejecución en territorio como parte de la metodología &quot;Obras Con Saldo Pedagógico Para El Cuidado y la Participación_x000a_Ciudadana&quot; a cargo de la Gerencia de Proyectos del IDPAC."/>
    <s v="O232020200991119_Otros servicios de la administración pública n.c.p."/>
    <s v="CCE-16 Contratación Directa"/>
    <s v="Enero "/>
    <s v="Enero "/>
    <n v="1"/>
    <s v="NA"/>
    <n v="500000"/>
    <s v="Gerencia de Proyectos. "/>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adelantar los requerimientos relacionados con el proceso de gestión de tecnologías de la información de la Subdireccion de Promocion de la Participacion."/>
    <s v="O232020200884420_Servicios de agencias de noticias para medios audiovisuales"/>
    <s v="CCE-16 Contratación Directa"/>
    <s v="ENERO"/>
    <s v="ENERO"/>
    <n v="6"/>
    <n v="4000000"/>
    <n v="24008045"/>
    <s v="Subdirección de Promoción de la Paticipación"/>
    <s v="1-100-F001_VA-Recursos distrito"/>
    <s v="NO"/>
    <s v="N/A"/>
    <m/>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fortalecer los proyectos y procesos estratégicos de la Gerencia de Juventud  e implementar el Sistema de Participación Ciudadana."/>
    <s v="O232020200991119_Otros servicios de la administración pública n.c.p."/>
    <s v="CCE-16 Contratación Directa"/>
    <s v="JULIO"/>
    <s v="JULIO"/>
    <s v="5 MESES"/>
    <n v="5756400"/>
    <n v="28782000"/>
    <s v="Gerencia de Juventud"/>
    <s v="1-100-F001_VA-Recursos distrito"/>
    <s v="NO"/>
    <s v="N/A"/>
    <s v=" "/>
  </r>
  <r>
    <s v="05 - Construir Bogotá Región con gobierno abierto, transparente y ciudadanía consciente"/>
    <s v="51 - Gobierno Abierto"/>
    <x v="5"/>
    <s v="424 - Implementar una (1) estrategia para fortalecer a las organizaciones sociales, comunitarias, de propiedad horizontal y comunales, y las  instancias de participación."/>
    <s v="3. Asesorar técnicamente a 900 organizaciones sociales y medios comunitarios y alternativos en el Distrito Capital"/>
    <n v="80111600"/>
    <s v="Profesional para realizar el seguimiento y elaboración del reporte de los procesos y metas la Gerencia de Juventud."/>
    <s v="O232020200991119_Otros servicios de la administración pública n.c.p."/>
    <s v="CCE-16 Contratación Directa"/>
    <s v="JULIO"/>
    <s v="JULIO"/>
    <s v="5 MESES"/>
    <n v="3422000"/>
    <n v="17110000"/>
    <s v="Gerencia de Juventud"/>
    <s v="1-100-F001_VA-Recursos distrito"/>
    <s v="NO"/>
    <s v="N/A"/>
    <s v=" "/>
  </r>
  <r>
    <s v="05 - Construir Bogotá Región con gobierno abierto, transparente y ciudadanía consciente"/>
    <s v="51 - Gobierno Abierto"/>
    <x v="0"/>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estar los servicios de apoyo a la gestión de forma temporal con autonomía técnica y administrativa para realizar actividades de acompañamiento en territorio que sean requeridas por la Subdirección de Asuntos Comunales."/>
    <s v="O232020200991119_Otros servicios de la administración pública n.c.p."/>
    <s v="CCE-16 Contratación Directa"/>
    <s v="ENERO"/>
    <s v="ENERO"/>
    <n v="10"/>
    <n v="2400000"/>
    <n v="24000000"/>
    <s v="Subdirección de Asuntos Comunales"/>
    <s v="1-100-F001_VA-Recursos distrito"/>
    <s v="NO"/>
    <s v="N/A"/>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Adición y prorroga contrato 713 de 2021 &quot;Prestar los servicios profesionales con autonomía técnica y administrativa para acompañar los procesos de reforma a la participación  y la generación de procesos de mediación y pactos que lidera la Subdirección de Promoción de la Participación&quot;"/>
    <s v="O232020200991119_Otros servicios de la administración pública n.c.p."/>
    <s v="CCE-16 Contratación Directa"/>
    <s v="Marzo"/>
    <s v="Marzo"/>
    <s v="1 mes y 15 días"/>
    <n v="4000000"/>
    <n v="6000000"/>
    <s v="Subdirección de Promoción de la Paticipación"/>
    <s v=" "/>
    <s v=" "/>
    <s v=" "/>
    <s v=" "/>
  </r>
  <r>
    <s v="03 - Inspirar confianza y legitimidad para vivir sin miedo y ser epicentro de cultura ciudadana, paz y reconciliación."/>
    <s v="43 - Cultura ciudadana para la confianza, la convivencia y la participación desde la vida cotidiana"/>
    <x v="1"/>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aportar en el desarrollo de manera integral de las estrategias de la Subdirección de Promoción de la Participación"/>
    <s v="O232020200883990_Otros servicios profesionales, técnicos y empresariales n.c.p."/>
    <s v="CCE-16 Contratación Directa"/>
    <s v="ENERO"/>
    <s v="ENERO"/>
    <n v="2"/>
    <n v="3600000"/>
    <n v="7200000"/>
    <s v="Subdirección de Promoción de la Paticipación"/>
    <s v=" "/>
    <s v=" "/>
    <s v=" "/>
    <s v=" "/>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13" firstHeaderRow="1" firstDataRow="1" firstDataCol="1"/>
  <pivotFields count="19">
    <pivotField showAll="0"/>
    <pivotField showAll="0"/>
    <pivotField axis="axisRow" showAll="0">
      <items count="10">
        <item x="6"/>
        <item x="0"/>
        <item x="5"/>
        <item x="4"/>
        <item x="7"/>
        <item x="8"/>
        <item x="3"/>
        <item x="2"/>
        <item x="1"/>
        <item t="default"/>
      </items>
    </pivotField>
    <pivotField showAll="0"/>
    <pivotField showAll="0"/>
    <pivotField showAll="0"/>
    <pivotField showAll="0"/>
    <pivotField showAll="0"/>
    <pivotField showAll="0"/>
    <pivotField showAll="0"/>
    <pivotField showAll="0"/>
    <pivotField showAll="0"/>
    <pivotField showAll="0"/>
    <pivotField dataField="1" numFmtId="6" showAll="0"/>
    <pivotField showAll="0"/>
    <pivotField showAll="0"/>
    <pivotField showAll="0"/>
    <pivotField showAll="0"/>
    <pivotField showAll="0"/>
  </pivotFields>
  <rowFields count="1">
    <field x="2"/>
  </rowFields>
  <rowItems count="10">
    <i>
      <x/>
    </i>
    <i>
      <x v="1"/>
    </i>
    <i>
      <x v="2"/>
    </i>
    <i>
      <x v="3"/>
    </i>
    <i>
      <x v="4"/>
    </i>
    <i>
      <x v="5"/>
    </i>
    <i>
      <x v="6"/>
    </i>
    <i>
      <x v="7"/>
    </i>
    <i>
      <x v="8"/>
    </i>
    <i t="grand">
      <x/>
    </i>
  </rowItems>
  <colItems count="1">
    <i/>
  </colItems>
  <dataFields count="1">
    <dataField name="Suma de VALOR ESTIMADO ANUAL" fld="13" baseField="0" baseItem="0" numFmtId="165"/>
  </dataFields>
  <formats count="1">
    <format dxfId="2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Tabla1" displayName="Tabla1" ref="B6:T808" totalsRowShown="0" headerRowDxfId="22" dataDxfId="20" headerRowBorderDxfId="21" tableBorderDxfId="19">
  <tableColumns count="19">
    <tableColumn id="1" name="PROPÓSITO PDD" dataDxfId="18"/>
    <tableColumn id="2" name="PROGRAMA PDD" dataDxfId="17"/>
    <tableColumn id="3" name="PROYECTO DE INVERSIÓN " dataDxfId="16"/>
    <tableColumn id="4" name="META PDD_x000a_IDPAC" dataDxfId="15"/>
    <tableColumn id="5" name="META PROYECTO DE INVERSIÓN" dataDxfId="14"/>
    <tableColumn id="6" name="CÓDIGO UNSPSC" dataDxfId="13"/>
    <tableColumn id="7" name="DESCRIPCIÓN_x000a_(Descripción general del bien o servicio a contratar)" dataDxfId="12"/>
    <tableColumn id="8" name="POSPRE_x000a_(Posición Presupuestal)" dataDxfId="11"/>
    <tableColumn id="9" name="MODALIDAD DE SELECCIÓN " dataDxfId="10"/>
    <tableColumn id="10" name="FECHA ESTIMADA DE INICIO DEL PROCESO DE SELECCIÓN" dataDxfId="9"/>
    <tableColumn id="11" name="FECHA ESTIMADA DE INICIO DE EJECUCIÓN" dataDxfId="8"/>
    <tableColumn id="12" name="DURACIÓN ESTIMADA DEL CONTRATO_x000a_(días o meses)" dataDxfId="7"/>
    <tableColumn id="13" name="VALOR ESTIMADO MENSUAL" dataDxfId="6"/>
    <tableColumn id="14" name="VALOR ESTIMADO ANUAL" dataDxfId="5"/>
    <tableColumn id="15" name="ÁREA O DEPENDENCIA RESPONSABLE" dataDxfId="4"/>
    <tableColumn id="16" name="FONDO" dataDxfId="3"/>
    <tableColumn id="17" name="¿REQUIERE VIGENCIAS FUTURAS?" dataDxfId="2"/>
    <tableColumn id="18" name="ESTADO DE LA SOLICITUD DE VIGENCIAS FUTURAS" dataDxfId="1"/>
    <tableColumn id="19" name="CONTROL DE CAMB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3"/>
  <sheetViews>
    <sheetView workbookViewId="0">
      <selection activeCell="A27" sqref="A27"/>
    </sheetView>
  </sheetViews>
  <sheetFormatPr baseColWidth="10" defaultRowHeight="15" x14ac:dyDescent="0.25"/>
  <cols>
    <col min="1" max="1" width="50.7109375" customWidth="1"/>
    <col min="2" max="2" width="31.28515625" bestFit="1" customWidth="1"/>
  </cols>
  <sheetData>
    <row r="3" spans="1:4" x14ac:dyDescent="0.25">
      <c r="A3" s="123" t="s">
        <v>2060</v>
      </c>
      <c r="B3" t="s">
        <v>2062</v>
      </c>
    </row>
    <row r="4" spans="1:4" x14ac:dyDescent="0.25">
      <c r="A4" s="124" t="s">
        <v>1625</v>
      </c>
      <c r="B4" s="125">
        <v>206000000</v>
      </c>
      <c r="C4">
        <v>206000000</v>
      </c>
      <c r="D4">
        <f>+C4-GETPIVOTDATA("VALOR ESTIMADO ANUAL",$A$3,"PROYECTO DE INVERSIÓN ","7678 - Fortalecimiento  a espacios (instancias) de participación para los grupos étnicos en las 20 localidades de Bogotá")</f>
        <v>0</v>
      </c>
    </row>
    <row r="5" spans="1:4" x14ac:dyDescent="0.25">
      <c r="A5" s="124" t="s">
        <v>33</v>
      </c>
      <c r="B5" s="125">
        <v>3311037000</v>
      </c>
      <c r="C5">
        <v>3311037000</v>
      </c>
      <c r="D5">
        <f>+C5-GETPIVOTDATA("VALOR ESTIMADO ANUAL",$A$3,"PROYECTO DE INVERSIÓN ","7685 - Modernización del modelo de gestión y tecnológico de las Organizaciones Comunales y de Propiedad Horizontal para el ejercicio de la democracia activa digital en el siglo xxi.  Bogotá")</f>
        <v>0</v>
      </c>
    </row>
    <row r="6" spans="1:4" x14ac:dyDescent="0.25">
      <c r="A6" s="124" t="s">
        <v>1192</v>
      </c>
      <c r="B6" s="125">
        <v>4664850000</v>
      </c>
      <c r="C6">
        <v>4664850000</v>
      </c>
      <c r="D6">
        <f>+C6-GETPIVOTDATA("VALOR ESTIMADO ANUAL",$A$3,"PROYECTO DE INVERSIÓN ","7687 - Fortalecimiento  a las Organizaciones Sociales y Comunitarias para una participación ciudadana informada e incidente con enfoque diferencial en el distrito capital. Bogotá")</f>
        <v>0</v>
      </c>
    </row>
    <row r="7" spans="1:4" x14ac:dyDescent="0.25">
      <c r="A7" s="124" t="s">
        <v>1007</v>
      </c>
      <c r="B7" s="125">
        <v>2419149000</v>
      </c>
      <c r="C7">
        <v>2419149000</v>
      </c>
      <c r="D7">
        <f>+C7-GETPIVOTDATA("VALOR ESTIMADO ANUAL",$A$3,"PROYECTO DE INVERSIÓN ","7688 - Fortalecimiento de las capacidades democráticas de la ciudadanía para la participación incidente y la gobernanza, con enfoque de innovación social, en Bogotá")</f>
        <v>0</v>
      </c>
    </row>
    <row r="8" spans="1:4" x14ac:dyDescent="0.25">
      <c r="A8" s="124" t="s">
        <v>1663</v>
      </c>
      <c r="B8" s="125">
        <v>3598145000</v>
      </c>
      <c r="C8">
        <v>3598145000</v>
      </c>
      <c r="D8">
        <f>+C8-GETPIVOTDATA("VALOR ESTIMADO ANUAL",$A$3,"PROYECTO DE INVERSIÓN ","7712 - Fortalecimiento Institucional de la Gestión Administrativa del Instituto Distrital de la Participación y Acción Comunal Bogotá")</f>
        <v>0</v>
      </c>
    </row>
    <row r="9" spans="1:4" x14ac:dyDescent="0.25">
      <c r="A9" s="124" t="s">
        <v>1953</v>
      </c>
      <c r="B9" s="125">
        <v>1048640000</v>
      </c>
      <c r="C9">
        <v>1048640000</v>
      </c>
      <c r="D9">
        <f>+C9-GETPIVOTDATA("VALOR ESTIMADO ANUAL",$A$3,"PROYECTO DE INVERSIÓN ","7714 - Fortalecimiento de la capacidad tecnológica y administrativa del Instituto Distrital de la Participación y Acción Comunal - IDPAC. Bogotá")</f>
        <v>0</v>
      </c>
    </row>
    <row r="10" spans="1:4" x14ac:dyDescent="0.25">
      <c r="A10" s="124" t="s">
        <v>989</v>
      </c>
      <c r="B10" s="125">
        <v>126690000</v>
      </c>
      <c r="C10">
        <v>126690000</v>
      </c>
      <c r="D10">
        <f>+C10-GETPIVOTDATA("VALOR ESTIMADO ANUAL",$A$3,"PROYECTO DE INVERSIÓN ","7723 - Fortalecimiento de las capacidades de las Alcaldías Locales, instituciones del Distrito y ciudadanía en procesos de planeación y presupuestos participativos. Bogotá")</f>
        <v>0</v>
      </c>
    </row>
    <row r="11" spans="1:4" x14ac:dyDescent="0.25">
      <c r="A11" s="124" t="s">
        <v>834</v>
      </c>
      <c r="B11" s="125">
        <v>1768482000</v>
      </c>
      <c r="C11">
        <v>1768482000</v>
      </c>
      <c r="D11">
        <f>+C11-GETPIVOTDATA("VALOR ESTIMADO ANUAL",$A$3,"PROYECTO DE INVERSIÓN ","7729 - Optimización de la participación ciudadana incidente para los asuntos públicos Bogotá")</f>
        <v>0</v>
      </c>
    </row>
    <row r="12" spans="1:4" x14ac:dyDescent="0.25">
      <c r="A12" s="124" t="s">
        <v>239</v>
      </c>
      <c r="B12" s="125">
        <v>6387658000</v>
      </c>
      <c r="C12">
        <v>6387658000</v>
      </c>
      <c r="D12">
        <f>+C12-GETPIVOTDATA("VALOR ESTIMADO ANUAL",$A$3,"PROYECTO DE INVERSIÓN ","7796 - Construcción de procesos para la convivencia y la participación ciudadana incidente en los asuntos públicos locales, distritales y regionales Bogotá")</f>
        <v>0</v>
      </c>
    </row>
    <row r="13" spans="1:4" x14ac:dyDescent="0.25">
      <c r="A13" s="124" t="s">
        <v>2061</v>
      </c>
      <c r="B13" s="125">
        <v>23530651000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62"/>
  <sheetViews>
    <sheetView tabSelected="1" topLeftCell="B1" zoomScale="91" zoomScaleNormal="91" workbookViewId="0"/>
  </sheetViews>
  <sheetFormatPr baseColWidth="10" defaultColWidth="9.140625" defaultRowHeight="15" x14ac:dyDescent="0.25"/>
  <cols>
    <col min="1" max="1" width="16.5703125" style="5" hidden="1" customWidth="1"/>
    <col min="2" max="2" width="37.42578125" customWidth="1"/>
    <col min="3" max="3" width="25.28515625" customWidth="1"/>
    <col min="4" max="4" width="39.42578125" style="5" customWidth="1"/>
    <col min="5" max="5" width="33.7109375" style="87" customWidth="1"/>
    <col min="6" max="6" width="32.28515625" customWidth="1"/>
    <col min="7" max="7" width="13.85546875" style="5" customWidth="1"/>
    <col min="8" max="8" width="38.42578125" customWidth="1"/>
    <col min="9" max="9" width="30.7109375" customWidth="1"/>
    <col min="10" max="10" width="22.140625" customWidth="1"/>
    <col min="11" max="11" width="25" customWidth="1"/>
    <col min="12" max="12" width="21.28515625" customWidth="1"/>
    <col min="13" max="13" width="20.85546875" customWidth="1"/>
    <col min="14" max="14" width="36.28515625" customWidth="1"/>
    <col min="15" max="15" width="26" customWidth="1"/>
    <col min="16" max="16" width="25.85546875" customWidth="1"/>
    <col min="17" max="17" width="35.85546875" customWidth="1"/>
    <col min="18" max="18" width="22.7109375" customWidth="1"/>
    <col min="19" max="19" width="41.5703125" customWidth="1"/>
    <col min="20" max="20" width="18.28515625" customWidth="1"/>
    <col min="21" max="21" width="6" style="10" hidden="1" customWidth="1"/>
    <col min="22" max="22" width="7.28515625" style="10" hidden="1" customWidth="1"/>
    <col min="23" max="16384" width="9.140625" style="153"/>
  </cols>
  <sheetData>
    <row r="1" spans="1:22" ht="36" customHeight="1" x14ac:dyDescent="0.25">
      <c r="A1" s="21" t="s">
        <v>0</v>
      </c>
      <c r="B1" s="134"/>
      <c r="C1" s="135"/>
      <c r="D1" s="136"/>
      <c r="E1" s="126" t="s">
        <v>1</v>
      </c>
      <c r="F1" s="126"/>
      <c r="G1" s="126"/>
      <c r="H1" s="126"/>
      <c r="I1" s="126"/>
      <c r="J1" s="126"/>
      <c r="K1" s="126"/>
      <c r="L1" s="126"/>
      <c r="M1" s="126"/>
      <c r="N1" s="126"/>
      <c r="O1" s="126"/>
      <c r="P1" s="126"/>
      <c r="Q1" s="126"/>
      <c r="R1" s="131"/>
      <c r="S1" s="133" t="s">
        <v>2</v>
      </c>
      <c r="T1" s="133"/>
      <c r="U1" s="9"/>
      <c r="V1" s="9"/>
    </row>
    <row r="2" spans="1:22" ht="36" customHeight="1" x14ac:dyDescent="0.25">
      <c r="A2" s="1"/>
      <c r="B2" s="137"/>
      <c r="C2" s="138"/>
      <c r="D2" s="139"/>
      <c r="E2" s="127" t="s">
        <v>3</v>
      </c>
      <c r="F2" s="127"/>
      <c r="G2" s="127"/>
      <c r="H2" s="127"/>
      <c r="I2" s="127"/>
      <c r="J2" s="127"/>
      <c r="K2" s="127"/>
      <c r="L2" s="127"/>
      <c r="M2" s="127"/>
      <c r="N2" s="127"/>
      <c r="O2" s="127"/>
      <c r="P2" s="127"/>
      <c r="Q2" s="127"/>
      <c r="R2" s="132"/>
      <c r="S2" s="133"/>
      <c r="T2" s="133"/>
      <c r="U2" s="9"/>
      <c r="V2" s="9"/>
    </row>
    <row r="3" spans="1:22" x14ac:dyDescent="0.25">
      <c r="A3" s="18" t="s">
        <v>0</v>
      </c>
      <c r="B3" s="160"/>
      <c r="C3" s="161"/>
      <c r="D3" s="161"/>
      <c r="E3" s="161"/>
      <c r="F3" s="161"/>
      <c r="G3" s="161"/>
      <c r="H3" s="161"/>
      <c r="I3" s="161"/>
      <c r="J3" s="161"/>
      <c r="K3" s="161"/>
      <c r="L3" s="161"/>
      <c r="M3" s="161"/>
      <c r="N3" s="161"/>
      <c r="O3" s="161"/>
      <c r="P3" s="161"/>
      <c r="Q3" s="161"/>
      <c r="R3" s="161"/>
      <c r="S3" s="162"/>
      <c r="T3" s="163"/>
      <c r="U3" s="17"/>
      <c r="V3" s="17"/>
    </row>
    <row r="4" spans="1:22" s="154" customFormat="1" ht="15.75" x14ac:dyDescent="0.25">
      <c r="A4" s="20"/>
      <c r="B4" s="164" t="s">
        <v>4</v>
      </c>
      <c r="C4" s="164"/>
      <c r="D4" s="164"/>
      <c r="E4" s="164">
        <v>2022</v>
      </c>
      <c r="F4" s="164"/>
      <c r="G4" s="166" t="s">
        <v>5</v>
      </c>
      <c r="H4" s="168"/>
      <c r="I4" s="165" t="s">
        <v>43</v>
      </c>
      <c r="J4" s="166" t="s">
        <v>6</v>
      </c>
      <c r="K4" s="167"/>
      <c r="L4" s="167"/>
      <c r="M4" s="167"/>
      <c r="N4" s="168"/>
      <c r="O4" s="164" t="s">
        <v>43</v>
      </c>
      <c r="P4" s="164"/>
      <c r="Q4" s="164"/>
      <c r="R4" s="164"/>
      <c r="S4" s="164"/>
      <c r="T4" s="164"/>
      <c r="U4" s="19"/>
      <c r="V4" s="19"/>
    </row>
    <row r="5" spans="1:22" x14ac:dyDescent="0.25">
      <c r="A5" s="16"/>
      <c r="B5" s="128"/>
      <c r="C5" s="129"/>
      <c r="D5" s="129"/>
      <c r="E5" s="129"/>
      <c r="F5" s="129"/>
      <c r="G5" s="129"/>
      <c r="H5" s="129"/>
      <c r="I5" s="129"/>
      <c r="J5" s="129"/>
      <c r="K5" s="129"/>
      <c r="L5" s="129"/>
      <c r="M5" s="129"/>
      <c r="N5" s="129"/>
      <c r="O5" s="129"/>
      <c r="P5" s="129"/>
      <c r="Q5" s="129"/>
      <c r="R5" s="129"/>
      <c r="S5" s="129"/>
      <c r="T5" s="130"/>
      <c r="U5" s="11" t="s">
        <v>7</v>
      </c>
      <c r="V5" s="12"/>
    </row>
    <row r="6" spans="1:22" s="155" customFormat="1" ht="60" x14ac:dyDescent="0.25">
      <c r="A6" s="2" t="s">
        <v>8</v>
      </c>
      <c r="B6" s="3" t="s">
        <v>9</v>
      </c>
      <c r="C6" s="3" t="s">
        <v>10</v>
      </c>
      <c r="D6" s="3" t="s">
        <v>11</v>
      </c>
      <c r="E6" s="3" t="s">
        <v>12</v>
      </c>
      <c r="F6" s="3" t="s">
        <v>13</v>
      </c>
      <c r="G6" s="3" t="s">
        <v>14</v>
      </c>
      <c r="H6" s="3" t="s">
        <v>15</v>
      </c>
      <c r="I6" s="3" t="s">
        <v>16</v>
      </c>
      <c r="J6" s="3" t="s">
        <v>17</v>
      </c>
      <c r="K6" s="3" t="s">
        <v>18</v>
      </c>
      <c r="L6" s="3" t="s">
        <v>19</v>
      </c>
      <c r="M6" s="3" t="s">
        <v>20</v>
      </c>
      <c r="N6" s="3" t="s">
        <v>21</v>
      </c>
      <c r="O6" s="3" t="s">
        <v>22</v>
      </c>
      <c r="P6" s="3" t="s">
        <v>23</v>
      </c>
      <c r="Q6" s="3" t="s">
        <v>24</v>
      </c>
      <c r="R6" s="3" t="s">
        <v>25</v>
      </c>
      <c r="S6" s="3" t="s">
        <v>26</v>
      </c>
      <c r="T6" s="4" t="s">
        <v>27</v>
      </c>
      <c r="U6" s="13" t="s">
        <v>28</v>
      </c>
      <c r="V6" s="140" t="s">
        <v>29</v>
      </c>
    </row>
    <row r="7" spans="1:22" s="156" customFormat="1" ht="409.5" x14ac:dyDescent="0.25">
      <c r="A7" s="6" t="s">
        <v>30</v>
      </c>
      <c r="B7" s="32" t="s">
        <v>31</v>
      </c>
      <c r="C7" s="32" t="s">
        <v>32</v>
      </c>
      <c r="D7" s="32" t="s">
        <v>33</v>
      </c>
      <c r="E7" s="32" t="s">
        <v>34</v>
      </c>
      <c r="F7" s="32" t="s">
        <v>35</v>
      </c>
      <c r="G7" s="32">
        <v>80111600</v>
      </c>
      <c r="H7" s="32" t="s">
        <v>36</v>
      </c>
      <c r="I7" s="32" t="s">
        <v>37</v>
      </c>
      <c r="J7" s="32" t="s">
        <v>38</v>
      </c>
      <c r="K7" s="33" t="s">
        <v>39</v>
      </c>
      <c r="L7" s="33" t="s">
        <v>39</v>
      </c>
      <c r="M7" s="32">
        <v>10</v>
      </c>
      <c r="N7" s="34">
        <v>3400000</v>
      </c>
      <c r="O7" s="34">
        <v>34000000</v>
      </c>
      <c r="P7" s="32" t="s">
        <v>40</v>
      </c>
      <c r="Q7" s="33" t="s">
        <v>41</v>
      </c>
      <c r="R7" s="33" t="s">
        <v>42</v>
      </c>
      <c r="S7" s="33" t="s">
        <v>43</v>
      </c>
      <c r="T7" s="32" t="s">
        <v>0</v>
      </c>
      <c r="U7" s="32" t="s">
        <v>44</v>
      </c>
      <c r="V7" s="36" t="s">
        <v>45</v>
      </c>
    </row>
    <row r="8" spans="1:22" s="156" customFormat="1" ht="409.5" x14ac:dyDescent="0.25">
      <c r="A8" s="6" t="s">
        <v>46</v>
      </c>
      <c r="B8" s="32" t="s">
        <v>31</v>
      </c>
      <c r="C8" s="32" t="s">
        <v>32</v>
      </c>
      <c r="D8" s="32" t="s">
        <v>33</v>
      </c>
      <c r="E8" s="32" t="s">
        <v>34</v>
      </c>
      <c r="F8" s="32" t="s">
        <v>47</v>
      </c>
      <c r="G8" s="32">
        <v>80111600</v>
      </c>
      <c r="H8" s="32" t="s">
        <v>48</v>
      </c>
      <c r="I8" s="32" t="s">
        <v>37</v>
      </c>
      <c r="J8" s="32" t="s">
        <v>38</v>
      </c>
      <c r="K8" s="32" t="s">
        <v>39</v>
      </c>
      <c r="L8" s="32" t="s">
        <v>39</v>
      </c>
      <c r="M8" s="32">
        <v>10</v>
      </c>
      <c r="N8" s="34">
        <v>4000000</v>
      </c>
      <c r="O8" s="34">
        <v>40000000</v>
      </c>
      <c r="P8" s="32" t="s">
        <v>40</v>
      </c>
      <c r="Q8" s="33" t="s">
        <v>41</v>
      </c>
      <c r="R8" s="33" t="s">
        <v>42</v>
      </c>
      <c r="S8" s="33" t="s">
        <v>43</v>
      </c>
      <c r="T8" s="32" t="s">
        <v>0</v>
      </c>
      <c r="U8" s="32" t="s">
        <v>49</v>
      </c>
      <c r="V8" s="36" t="s">
        <v>50</v>
      </c>
    </row>
    <row r="9" spans="1:22" s="156" customFormat="1" ht="409.5" x14ac:dyDescent="0.25">
      <c r="A9" s="6" t="s">
        <v>51</v>
      </c>
      <c r="B9" s="32" t="s">
        <v>31</v>
      </c>
      <c r="C9" s="32" t="s">
        <v>32</v>
      </c>
      <c r="D9" s="32" t="s">
        <v>33</v>
      </c>
      <c r="E9" s="32" t="s">
        <v>34</v>
      </c>
      <c r="F9" s="32" t="s">
        <v>35</v>
      </c>
      <c r="G9" s="32">
        <v>80111600</v>
      </c>
      <c r="H9" s="32" t="s">
        <v>52</v>
      </c>
      <c r="I9" s="32" t="s">
        <v>37</v>
      </c>
      <c r="J9" s="32" t="s">
        <v>38</v>
      </c>
      <c r="K9" s="33" t="s">
        <v>39</v>
      </c>
      <c r="L9" s="33" t="s">
        <v>39</v>
      </c>
      <c r="M9" s="32">
        <v>10</v>
      </c>
      <c r="N9" s="34">
        <v>4635000</v>
      </c>
      <c r="O9" s="34">
        <v>46350000</v>
      </c>
      <c r="P9" s="32" t="s">
        <v>40</v>
      </c>
      <c r="Q9" s="33" t="s">
        <v>41</v>
      </c>
      <c r="R9" s="33" t="s">
        <v>42</v>
      </c>
      <c r="S9" s="33" t="s">
        <v>43</v>
      </c>
      <c r="T9" s="32" t="s">
        <v>0</v>
      </c>
      <c r="U9" s="32" t="s">
        <v>53</v>
      </c>
      <c r="V9" s="36" t="s">
        <v>54</v>
      </c>
    </row>
    <row r="10" spans="1:22" s="156" customFormat="1" ht="409.5" x14ac:dyDescent="0.25">
      <c r="A10" s="6" t="s">
        <v>55</v>
      </c>
      <c r="B10" s="32" t="s">
        <v>31</v>
      </c>
      <c r="C10" s="32" t="s">
        <v>32</v>
      </c>
      <c r="D10" s="32" t="s">
        <v>33</v>
      </c>
      <c r="E10" s="32" t="s">
        <v>34</v>
      </c>
      <c r="F10" s="32" t="s">
        <v>35</v>
      </c>
      <c r="G10" s="32">
        <v>80111600</v>
      </c>
      <c r="H10" s="32" t="s">
        <v>52</v>
      </c>
      <c r="I10" s="32" t="s">
        <v>56</v>
      </c>
      <c r="J10" s="32" t="s">
        <v>38</v>
      </c>
      <c r="K10" s="33" t="s">
        <v>39</v>
      </c>
      <c r="L10" s="33" t="s">
        <v>39</v>
      </c>
      <c r="M10" s="32">
        <v>10</v>
      </c>
      <c r="N10" s="34">
        <v>4000000</v>
      </c>
      <c r="O10" s="34">
        <v>40000000</v>
      </c>
      <c r="P10" s="32" t="s">
        <v>40</v>
      </c>
      <c r="Q10" s="33" t="s">
        <v>41</v>
      </c>
      <c r="R10" s="33" t="s">
        <v>42</v>
      </c>
      <c r="S10" s="33" t="s">
        <v>43</v>
      </c>
      <c r="T10" s="32" t="s">
        <v>0</v>
      </c>
      <c r="U10" s="32" t="s">
        <v>53</v>
      </c>
      <c r="V10" s="36" t="s">
        <v>57</v>
      </c>
    </row>
    <row r="11" spans="1:22" s="156" customFormat="1" ht="409.5" x14ac:dyDescent="0.25">
      <c r="A11" s="6" t="s">
        <v>58</v>
      </c>
      <c r="B11" s="32" t="s">
        <v>31</v>
      </c>
      <c r="C11" s="32" t="s">
        <v>32</v>
      </c>
      <c r="D11" s="32" t="s">
        <v>33</v>
      </c>
      <c r="E11" s="32" t="s">
        <v>34</v>
      </c>
      <c r="F11" s="32" t="s">
        <v>35</v>
      </c>
      <c r="G11" s="32">
        <v>80111600</v>
      </c>
      <c r="H11" s="32" t="s">
        <v>59</v>
      </c>
      <c r="I11" s="32" t="s">
        <v>56</v>
      </c>
      <c r="J11" s="32" t="s">
        <v>38</v>
      </c>
      <c r="K11" s="33" t="s">
        <v>39</v>
      </c>
      <c r="L11" s="33" t="s">
        <v>39</v>
      </c>
      <c r="M11" s="32">
        <v>10</v>
      </c>
      <c r="N11" s="34">
        <v>5000000</v>
      </c>
      <c r="O11" s="34">
        <v>50000000</v>
      </c>
      <c r="P11" s="32" t="s">
        <v>40</v>
      </c>
      <c r="Q11" s="33" t="s">
        <v>41</v>
      </c>
      <c r="R11" s="33" t="s">
        <v>42</v>
      </c>
      <c r="S11" s="33" t="s">
        <v>43</v>
      </c>
      <c r="T11" s="32" t="s">
        <v>0</v>
      </c>
      <c r="U11" s="32" t="s">
        <v>60</v>
      </c>
      <c r="V11" s="36" t="s">
        <v>61</v>
      </c>
    </row>
    <row r="12" spans="1:22" s="156" customFormat="1" ht="409.5" x14ac:dyDescent="0.25">
      <c r="A12" s="6" t="s">
        <v>62</v>
      </c>
      <c r="B12" s="32" t="s">
        <v>31</v>
      </c>
      <c r="C12" s="32" t="s">
        <v>32</v>
      </c>
      <c r="D12" s="32" t="s">
        <v>33</v>
      </c>
      <c r="E12" s="32" t="s">
        <v>34</v>
      </c>
      <c r="F12" s="32" t="s">
        <v>35</v>
      </c>
      <c r="G12" s="32">
        <v>80111600</v>
      </c>
      <c r="H12" s="32" t="s">
        <v>63</v>
      </c>
      <c r="I12" s="32" t="s">
        <v>56</v>
      </c>
      <c r="J12" s="32" t="s">
        <v>38</v>
      </c>
      <c r="K12" s="33" t="s">
        <v>39</v>
      </c>
      <c r="L12" s="33" t="s">
        <v>39</v>
      </c>
      <c r="M12" s="32">
        <v>10</v>
      </c>
      <c r="N12" s="34">
        <v>3421000</v>
      </c>
      <c r="O12" s="34">
        <v>34210000</v>
      </c>
      <c r="P12" s="32" t="s">
        <v>40</v>
      </c>
      <c r="Q12" s="33" t="s">
        <v>41</v>
      </c>
      <c r="R12" s="33" t="s">
        <v>42</v>
      </c>
      <c r="S12" s="33" t="s">
        <v>43</v>
      </c>
      <c r="T12" s="32" t="s">
        <v>0</v>
      </c>
      <c r="U12" s="32" t="s">
        <v>64</v>
      </c>
      <c r="V12" s="36" t="s">
        <v>65</v>
      </c>
    </row>
    <row r="13" spans="1:22" s="156" customFormat="1" ht="409.5" x14ac:dyDescent="0.25">
      <c r="A13" s="6" t="s">
        <v>66</v>
      </c>
      <c r="B13" s="32" t="s">
        <v>31</v>
      </c>
      <c r="C13" s="32" t="s">
        <v>32</v>
      </c>
      <c r="D13" s="32" t="s">
        <v>33</v>
      </c>
      <c r="E13" s="32" t="s">
        <v>34</v>
      </c>
      <c r="F13" s="32" t="s">
        <v>35</v>
      </c>
      <c r="G13" s="32">
        <v>80111600</v>
      </c>
      <c r="H13" s="32" t="s">
        <v>63</v>
      </c>
      <c r="I13" s="32" t="s">
        <v>56</v>
      </c>
      <c r="J13" s="32" t="s">
        <v>38</v>
      </c>
      <c r="K13" s="32" t="s">
        <v>39</v>
      </c>
      <c r="L13" s="32" t="s">
        <v>39</v>
      </c>
      <c r="M13" s="32">
        <v>10</v>
      </c>
      <c r="N13" s="34">
        <v>3399000</v>
      </c>
      <c r="O13" s="34">
        <v>33990000</v>
      </c>
      <c r="P13" s="32" t="s">
        <v>40</v>
      </c>
      <c r="Q13" s="33" t="s">
        <v>41</v>
      </c>
      <c r="R13" s="33" t="s">
        <v>42</v>
      </c>
      <c r="S13" s="33" t="s">
        <v>43</v>
      </c>
      <c r="T13" s="32" t="s">
        <v>0</v>
      </c>
      <c r="U13" s="32" t="s">
        <v>64</v>
      </c>
      <c r="V13" s="36" t="s">
        <v>67</v>
      </c>
    </row>
    <row r="14" spans="1:22" s="156" customFormat="1" ht="409.5" x14ac:dyDescent="0.25">
      <c r="A14" s="6" t="s">
        <v>68</v>
      </c>
      <c r="B14" s="32" t="s">
        <v>31</v>
      </c>
      <c r="C14" s="32" t="s">
        <v>32</v>
      </c>
      <c r="D14" s="32" t="s">
        <v>33</v>
      </c>
      <c r="E14" s="32" t="s">
        <v>34</v>
      </c>
      <c r="F14" s="32" t="s">
        <v>35</v>
      </c>
      <c r="G14" s="32">
        <v>80111600</v>
      </c>
      <c r="H14" s="32" t="s">
        <v>36</v>
      </c>
      <c r="I14" s="32" t="s">
        <v>37</v>
      </c>
      <c r="J14" s="32" t="s">
        <v>38</v>
      </c>
      <c r="K14" s="32" t="s">
        <v>39</v>
      </c>
      <c r="L14" s="32" t="s">
        <v>39</v>
      </c>
      <c r="M14" s="32">
        <v>6</v>
      </c>
      <c r="N14" s="34">
        <v>3000000</v>
      </c>
      <c r="O14" s="34">
        <f>Tabla1[[#This Row],[VALOR ESTIMADO MENSUAL]]*Tabla1[[#This Row],[DURACIÓN ESTIMADA DEL CONTRATO
(días o meses)]]</f>
        <v>18000000</v>
      </c>
      <c r="P14" s="32" t="s">
        <v>40</v>
      </c>
      <c r="Q14" s="33" t="s">
        <v>41</v>
      </c>
      <c r="R14" s="33" t="s">
        <v>42</v>
      </c>
      <c r="S14" s="33" t="s">
        <v>43</v>
      </c>
      <c r="T14" s="32" t="s">
        <v>0</v>
      </c>
      <c r="U14" s="32" t="s">
        <v>44</v>
      </c>
      <c r="V14" s="36" t="s">
        <v>69</v>
      </c>
    </row>
    <row r="15" spans="1:22" s="156" customFormat="1" ht="409.5" x14ac:dyDescent="0.25">
      <c r="A15" s="6" t="s">
        <v>70</v>
      </c>
      <c r="B15" s="32" t="s">
        <v>31</v>
      </c>
      <c r="C15" s="32" t="s">
        <v>32</v>
      </c>
      <c r="D15" s="32" t="s">
        <v>33</v>
      </c>
      <c r="E15" s="32" t="s">
        <v>34</v>
      </c>
      <c r="F15" s="32" t="s">
        <v>35</v>
      </c>
      <c r="G15" s="32">
        <v>80111600</v>
      </c>
      <c r="H15" s="32" t="s">
        <v>36</v>
      </c>
      <c r="I15" s="32" t="s">
        <v>37</v>
      </c>
      <c r="J15" s="32" t="s">
        <v>38</v>
      </c>
      <c r="K15" s="35" t="s">
        <v>71</v>
      </c>
      <c r="L15" s="35" t="s">
        <v>71</v>
      </c>
      <c r="M15" s="35">
        <v>4</v>
      </c>
      <c r="N15" s="34">
        <v>3000000</v>
      </c>
      <c r="O15" s="34">
        <f>Tabla1[[#This Row],[VALOR ESTIMADO MENSUAL]]*Tabla1[[#This Row],[DURACIÓN ESTIMADA DEL CONTRATO
(días o meses)]]</f>
        <v>12000000</v>
      </c>
      <c r="P15" s="32" t="s">
        <v>40</v>
      </c>
      <c r="Q15" s="33" t="s">
        <v>41</v>
      </c>
      <c r="R15" s="33" t="s">
        <v>42</v>
      </c>
      <c r="S15" s="33" t="s">
        <v>43</v>
      </c>
      <c r="T15" s="35"/>
      <c r="U15" s="32" t="s">
        <v>44</v>
      </c>
      <c r="V15" s="36" t="s">
        <v>69</v>
      </c>
    </row>
    <row r="16" spans="1:22" s="156" customFormat="1" ht="409.5" x14ac:dyDescent="0.25">
      <c r="A16" s="6" t="s">
        <v>72</v>
      </c>
      <c r="B16" s="32" t="s">
        <v>31</v>
      </c>
      <c r="C16" s="32" t="s">
        <v>32</v>
      </c>
      <c r="D16" s="32" t="s">
        <v>33</v>
      </c>
      <c r="E16" s="32" t="s">
        <v>34</v>
      </c>
      <c r="F16" s="32" t="s">
        <v>35</v>
      </c>
      <c r="G16" s="32">
        <v>80111600</v>
      </c>
      <c r="H16" s="32" t="s">
        <v>36</v>
      </c>
      <c r="I16" s="32" t="s">
        <v>37</v>
      </c>
      <c r="J16" s="32" t="s">
        <v>38</v>
      </c>
      <c r="K16" s="32" t="s">
        <v>39</v>
      </c>
      <c r="L16" s="32" t="s">
        <v>39</v>
      </c>
      <c r="M16" s="32">
        <v>10</v>
      </c>
      <c r="N16" s="34">
        <v>3000000</v>
      </c>
      <c r="O16" s="34">
        <v>30000000</v>
      </c>
      <c r="P16" s="32" t="s">
        <v>40</v>
      </c>
      <c r="Q16" s="33" t="s">
        <v>41</v>
      </c>
      <c r="R16" s="33" t="s">
        <v>42</v>
      </c>
      <c r="S16" s="33" t="s">
        <v>43</v>
      </c>
      <c r="T16" s="32" t="s">
        <v>0</v>
      </c>
      <c r="U16" s="32" t="s">
        <v>44</v>
      </c>
      <c r="V16" s="36" t="s">
        <v>73</v>
      </c>
    </row>
    <row r="17" spans="1:22" s="156" customFormat="1" ht="409.5" x14ac:dyDescent="0.25">
      <c r="A17" s="6" t="s">
        <v>74</v>
      </c>
      <c r="B17" s="32" t="s">
        <v>31</v>
      </c>
      <c r="C17" s="32" t="s">
        <v>32</v>
      </c>
      <c r="D17" s="32" t="s">
        <v>33</v>
      </c>
      <c r="E17" s="32" t="s">
        <v>34</v>
      </c>
      <c r="F17" s="32" t="s">
        <v>35</v>
      </c>
      <c r="G17" s="32">
        <v>80111600</v>
      </c>
      <c r="H17" s="32" t="s">
        <v>63</v>
      </c>
      <c r="I17" s="32" t="s">
        <v>56</v>
      </c>
      <c r="J17" s="32" t="s">
        <v>38</v>
      </c>
      <c r="K17" s="32" t="s">
        <v>39</v>
      </c>
      <c r="L17" s="32" t="s">
        <v>39</v>
      </c>
      <c r="M17" s="32">
        <v>6</v>
      </c>
      <c r="N17" s="34">
        <v>3421000</v>
      </c>
      <c r="O17" s="34">
        <f>3421000*6</f>
        <v>20526000</v>
      </c>
      <c r="P17" s="32" t="s">
        <v>40</v>
      </c>
      <c r="Q17" s="33" t="s">
        <v>41</v>
      </c>
      <c r="R17" s="33" t="s">
        <v>42</v>
      </c>
      <c r="S17" s="33" t="s">
        <v>43</v>
      </c>
      <c r="T17" s="32" t="s">
        <v>0</v>
      </c>
      <c r="U17" s="32" t="s">
        <v>64</v>
      </c>
      <c r="V17" s="36" t="s">
        <v>75</v>
      </c>
    </row>
    <row r="18" spans="1:22" s="156" customFormat="1" ht="409.5" x14ac:dyDescent="0.25">
      <c r="A18" s="6" t="s">
        <v>76</v>
      </c>
      <c r="B18" s="32" t="s">
        <v>31</v>
      </c>
      <c r="C18" s="32" t="s">
        <v>32</v>
      </c>
      <c r="D18" s="32" t="s">
        <v>33</v>
      </c>
      <c r="E18" s="32" t="s">
        <v>34</v>
      </c>
      <c r="F18" s="32" t="s">
        <v>35</v>
      </c>
      <c r="G18" s="32">
        <v>80111600</v>
      </c>
      <c r="H18" s="32" t="s">
        <v>63</v>
      </c>
      <c r="I18" s="32" t="s">
        <v>56</v>
      </c>
      <c r="J18" s="32" t="s">
        <v>38</v>
      </c>
      <c r="K18" s="35" t="s">
        <v>71</v>
      </c>
      <c r="L18" s="35" t="s">
        <v>71</v>
      </c>
      <c r="M18" s="35">
        <v>4</v>
      </c>
      <c r="N18" s="34">
        <v>3421000</v>
      </c>
      <c r="O18" s="34">
        <f>3421000*4</f>
        <v>13684000</v>
      </c>
      <c r="P18" s="32" t="s">
        <v>40</v>
      </c>
      <c r="Q18" s="33" t="s">
        <v>41</v>
      </c>
      <c r="R18" s="33" t="s">
        <v>42</v>
      </c>
      <c r="S18" s="33" t="s">
        <v>43</v>
      </c>
      <c r="T18" s="35"/>
      <c r="U18" s="32" t="s">
        <v>64</v>
      </c>
      <c r="V18" s="36" t="s">
        <v>75</v>
      </c>
    </row>
    <row r="19" spans="1:22" s="156" customFormat="1" ht="409.5" x14ac:dyDescent="0.25">
      <c r="A19" s="6" t="s">
        <v>77</v>
      </c>
      <c r="B19" s="32" t="s">
        <v>31</v>
      </c>
      <c r="C19" s="32" t="s">
        <v>32</v>
      </c>
      <c r="D19" s="32" t="s">
        <v>33</v>
      </c>
      <c r="E19" s="32" t="s">
        <v>34</v>
      </c>
      <c r="F19" s="32" t="s">
        <v>35</v>
      </c>
      <c r="G19" s="32">
        <v>80111600</v>
      </c>
      <c r="H19" s="32" t="s">
        <v>52</v>
      </c>
      <c r="I19" s="32" t="s">
        <v>56</v>
      </c>
      <c r="J19" s="32" t="s">
        <v>38</v>
      </c>
      <c r="K19" s="32" t="s">
        <v>39</v>
      </c>
      <c r="L19" s="32" t="s">
        <v>39</v>
      </c>
      <c r="M19" s="32">
        <v>10</v>
      </c>
      <c r="N19" s="34">
        <v>3605000</v>
      </c>
      <c r="O19" s="34">
        <v>36050000</v>
      </c>
      <c r="P19" s="32" t="s">
        <v>40</v>
      </c>
      <c r="Q19" s="33" t="s">
        <v>41</v>
      </c>
      <c r="R19" s="33" t="s">
        <v>42</v>
      </c>
      <c r="S19" s="33" t="s">
        <v>43</v>
      </c>
      <c r="T19" s="32" t="s">
        <v>0</v>
      </c>
      <c r="U19" s="32" t="s">
        <v>53</v>
      </c>
      <c r="V19" s="36" t="s">
        <v>78</v>
      </c>
    </row>
    <row r="20" spans="1:22" s="156" customFormat="1" ht="409.5" x14ac:dyDescent="0.25">
      <c r="A20" s="6" t="s">
        <v>79</v>
      </c>
      <c r="B20" s="32" t="s">
        <v>31</v>
      </c>
      <c r="C20" s="32" t="s">
        <v>32</v>
      </c>
      <c r="D20" s="32" t="s">
        <v>33</v>
      </c>
      <c r="E20" s="32" t="s">
        <v>34</v>
      </c>
      <c r="F20" s="32" t="s">
        <v>35</v>
      </c>
      <c r="G20" s="32">
        <v>80111600</v>
      </c>
      <c r="H20" s="32" t="s">
        <v>52</v>
      </c>
      <c r="I20" s="32" t="s">
        <v>56</v>
      </c>
      <c r="J20" s="32" t="s">
        <v>38</v>
      </c>
      <c r="K20" s="32" t="s">
        <v>39</v>
      </c>
      <c r="L20" s="32" t="s">
        <v>39</v>
      </c>
      <c r="M20" s="32">
        <v>10</v>
      </c>
      <c r="N20" s="34">
        <v>4000000</v>
      </c>
      <c r="O20" s="34">
        <v>40000000</v>
      </c>
      <c r="P20" s="32" t="s">
        <v>40</v>
      </c>
      <c r="Q20" s="33" t="s">
        <v>41</v>
      </c>
      <c r="R20" s="33" t="s">
        <v>42</v>
      </c>
      <c r="S20" s="33" t="s">
        <v>43</v>
      </c>
      <c r="T20" s="32" t="s">
        <v>0</v>
      </c>
      <c r="U20" s="32" t="s">
        <v>53</v>
      </c>
      <c r="V20" s="36" t="s">
        <v>80</v>
      </c>
    </row>
    <row r="21" spans="1:22" s="156" customFormat="1" ht="409.5" x14ac:dyDescent="0.25">
      <c r="A21" s="6" t="s">
        <v>81</v>
      </c>
      <c r="B21" s="32" t="s">
        <v>31</v>
      </c>
      <c r="C21" s="32" t="s">
        <v>32</v>
      </c>
      <c r="D21" s="32" t="s">
        <v>33</v>
      </c>
      <c r="E21" s="32" t="s">
        <v>34</v>
      </c>
      <c r="F21" s="32" t="s">
        <v>35</v>
      </c>
      <c r="G21" s="32">
        <v>80111600</v>
      </c>
      <c r="H21" s="32" t="s">
        <v>63</v>
      </c>
      <c r="I21" s="32" t="s">
        <v>56</v>
      </c>
      <c r="J21" s="32" t="s">
        <v>38</v>
      </c>
      <c r="K21" s="32" t="s">
        <v>39</v>
      </c>
      <c r="L21" s="32" t="s">
        <v>39</v>
      </c>
      <c r="M21" s="32">
        <v>10</v>
      </c>
      <c r="N21" s="34">
        <v>3421000</v>
      </c>
      <c r="O21" s="34">
        <v>34210000</v>
      </c>
      <c r="P21" s="32" t="s">
        <v>40</v>
      </c>
      <c r="Q21" s="33" t="s">
        <v>41</v>
      </c>
      <c r="R21" s="33" t="s">
        <v>42</v>
      </c>
      <c r="S21" s="33" t="s">
        <v>43</v>
      </c>
      <c r="T21" s="32" t="s">
        <v>0</v>
      </c>
      <c r="U21" s="32" t="s">
        <v>64</v>
      </c>
      <c r="V21" s="36" t="s">
        <v>82</v>
      </c>
    </row>
    <row r="22" spans="1:22" s="156" customFormat="1" ht="409.5" x14ac:dyDescent="0.25">
      <c r="A22" s="6" t="s">
        <v>83</v>
      </c>
      <c r="B22" s="32" t="s">
        <v>31</v>
      </c>
      <c r="C22" s="32" t="s">
        <v>32</v>
      </c>
      <c r="D22" s="32" t="s">
        <v>33</v>
      </c>
      <c r="E22" s="32" t="s">
        <v>34</v>
      </c>
      <c r="F22" s="32" t="s">
        <v>35</v>
      </c>
      <c r="G22" s="32">
        <v>80111600</v>
      </c>
      <c r="H22" s="32" t="s">
        <v>63</v>
      </c>
      <c r="I22" s="32" t="s">
        <v>56</v>
      </c>
      <c r="J22" s="32" t="s">
        <v>38</v>
      </c>
      <c r="K22" s="32" t="s">
        <v>39</v>
      </c>
      <c r="L22" s="32" t="s">
        <v>39</v>
      </c>
      <c r="M22" s="32">
        <v>10</v>
      </c>
      <c r="N22" s="34">
        <v>3421000</v>
      </c>
      <c r="O22" s="34">
        <v>34210000</v>
      </c>
      <c r="P22" s="32" t="s">
        <v>40</v>
      </c>
      <c r="Q22" s="33" t="s">
        <v>41</v>
      </c>
      <c r="R22" s="33" t="s">
        <v>42</v>
      </c>
      <c r="S22" s="33" t="s">
        <v>43</v>
      </c>
      <c r="T22" s="32" t="s">
        <v>0</v>
      </c>
      <c r="U22" s="32" t="s">
        <v>64</v>
      </c>
      <c r="V22" s="36" t="s">
        <v>84</v>
      </c>
    </row>
    <row r="23" spans="1:22" s="156" customFormat="1" ht="409.5" x14ac:dyDescent="0.25">
      <c r="A23" s="6" t="s">
        <v>85</v>
      </c>
      <c r="B23" s="32" t="s">
        <v>31</v>
      </c>
      <c r="C23" s="32" t="s">
        <v>32</v>
      </c>
      <c r="D23" s="32" t="s">
        <v>33</v>
      </c>
      <c r="E23" s="32" t="s">
        <v>34</v>
      </c>
      <c r="F23" s="32" t="s">
        <v>35</v>
      </c>
      <c r="G23" s="32">
        <v>80111600</v>
      </c>
      <c r="H23" s="32" t="s">
        <v>52</v>
      </c>
      <c r="I23" s="32" t="s">
        <v>56</v>
      </c>
      <c r="J23" s="32" t="s">
        <v>38</v>
      </c>
      <c r="K23" s="32" t="s">
        <v>39</v>
      </c>
      <c r="L23" s="32" t="s">
        <v>39</v>
      </c>
      <c r="M23" s="32">
        <v>10</v>
      </c>
      <c r="N23" s="34">
        <v>4000000</v>
      </c>
      <c r="O23" s="34">
        <v>40000000</v>
      </c>
      <c r="P23" s="32" t="s">
        <v>40</v>
      </c>
      <c r="Q23" s="33" t="s">
        <v>41</v>
      </c>
      <c r="R23" s="33" t="s">
        <v>42</v>
      </c>
      <c r="S23" s="33" t="s">
        <v>43</v>
      </c>
      <c r="T23" s="32" t="s">
        <v>0</v>
      </c>
      <c r="U23" s="32" t="s">
        <v>53</v>
      </c>
      <c r="V23" s="36" t="s">
        <v>86</v>
      </c>
    </row>
    <row r="24" spans="1:22" s="156" customFormat="1" ht="409.5" x14ac:dyDescent="0.25">
      <c r="A24" s="6" t="s">
        <v>87</v>
      </c>
      <c r="B24" s="32" t="s">
        <v>31</v>
      </c>
      <c r="C24" s="32" t="s">
        <v>32</v>
      </c>
      <c r="D24" s="32" t="s">
        <v>33</v>
      </c>
      <c r="E24" s="32" t="s">
        <v>34</v>
      </c>
      <c r="F24" s="32" t="s">
        <v>35</v>
      </c>
      <c r="G24" s="32">
        <v>80111600</v>
      </c>
      <c r="H24" s="32" t="s">
        <v>88</v>
      </c>
      <c r="I24" s="32" t="s">
        <v>56</v>
      </c>
      <c r="J24" s="32" t="s">
        <v>38</v>
      </c>
      <c r="K24" s="32" t="s">
        <v>39</v>
      </c>
      <c r="L24" s="32" t="s">
        <v>39</v>
      </c>
      <c r="M24" s="32">
        <v>10</v>
      </c>
      <c r="N24" s="34">
        <v>3906500</v>
      </c>
      <c r="O24" s="34">
        <f>Tabla1[[#This Row],[VALOR ESTIMADO MENSUAL]]*Tabla1[[#This Row],[DURACIÓN ESTIMADA DEL CONTRATO
(días o meses)]]</f>
        <v>39065000</v>
      </c>
      <c r="P24" s="32" t="s">
        <v>40</v>
      </c>
      <c r="Q24" s="33" t="s">
        <v>41</v>
      </c>
      <c r="R24" s="33" t="s">
        <v>42</v>
      </c>
      <c r="S24" s="33" t="s">
        <v>43</v>
      </c>
      <c r="T24" s="32"/>
      <c r="U24" s="32" t="s">
        <v>89</v>
      </c>
      <c r="V24" s="36" t="s">
        <v>90</v>
      </c>
    </row>
    <row r="25" spans="1:22" s="156" customFormat="1" ht="409.5" x14ac:dyDescent="0.25">
      <c r="A25" s="6" t="s">
        <v>91</v>
      </c>
      <c r="B25" s="32" t="s">
        <v>31</v>
      </c>
      <c r="C25" s="32" t="s">
        <v>32</v>
      </c>
      <c r="D25" s="32" t="s">
        <v>33</v>
      </c>
      <c r="E25" s="32" t="s">
        <v>34</v>
      </c>
      <c r="F25" s="32" t="s">
        <v>35</v>
      </c>
      <c r="G25" s="32">
        <v>80111600</v>
      </c>
      <c r="H25" s="32" t="s">
        <v>52</v>
      </c>
      <c r="I25" s="32" t="s">
        <v>56</v>
      </c>
      <c r="J25" s="32" t="s">
        <v>38</v>
      </c>
      <c r="K25" s="32" t="s">
        <v>39</v>
      </c>
      <c r="L25" s="32" t="s">
        <v>39</v>
      </c>
      <c r="M25" s="32">
        <v>6</v>
      </c>
      <c r="N25" s="34">
        <v>4000000</v>
      </c>
      <c r="O25" s="34">
        <f>Tabla1[[#This Row],[VALOR ESTIMADO MENSUAL]]*Tabla1[[#This Row],[DURACIÓN ESTIMADA DEL CONTRATO
(días o meses)]]</f>
        <v>24000000</v>
      </c>
      <c r="P25" s="32" t="s">
        <v>40</v>
      </c>
      <c r="Q25" s="33" t="s">
        <v>41</v>
      </c>
      <c r="R25" s="33" t="s">
        <v>42</v>
      </c>
      <c r="S25" s="33" t="s">
        <v>43</v>
      </c>
      <c r="T25" s="32" t="s">
        <v>0</v>
      </c>
      <c r="U25" s="32" t="s">
        <v>53</v>
      </c>
      <c r="V25" s="36" t="s">
        <v>92</v>
      </c>
    </row>
    <row r="26" spans="1:22" s="156" customFormat="1" ht="409.5" x14ac:dyDescent="0.25">
      <c r="A26" s="6" t="s">
        <v>93</v>
      </c>
      <c r="B26" s="32" t="s">
        <v>31</v>
      </c>
      <c r="C26" s="32" t="s">
        <v>32</v>
      </c>
      <c r="D26" s="32" t="s">
        <v>33</v>
      </c>
      <c r="E26" s="32" t="s">
        <v>34</v>
      </c>
      <c r="F26" s="32" t="s">
        <v>35</v>
      </c>
      <c r="G26" s="32">
        <v>80111600</v>
      </c>
      <c r="H26" s="32" t="s">
        <v>52</v>
      </c>
      <c r="I26" s="32" t="s">
        <v>56</v>
      </c>
      <c r="J26" s="32" t="s">
        <v>38</v>
      </c>
      <c r="K26" s="35" t="s">
        <v>94</v>
      </c>
      <c r="L26" s="35" t="s">
        <v>71</v>
      </c>
      <c r="M26" s="35">
        <v>4</v>
      </c>
      <c r="N26" s="34">
        <v>4000000</v>
      </c>
      <c r="O26" s="34">
        <f>Tabla1[[#This Row],[VALOR ESTIMADO MENSUAL]]*Tabla1[[#This Row],[DURACIÓN ESTIMADA DEL CONTRATO
(días o meses)]]</f>
        <v>16000000</v>
      </c>
      <c r="P26" s="32" t="s">
        <v>40</v>
      </c>
      <c r="Q26" s="33" t="s">
        <v>41</v>
      </c>
      <c r="R26" s="33" t="s">
        <v>42</v>
      </c>
      <c r="S26" s="33" t="s">
        <v>43</v>
      </c>
      <c r="T26" s="35"/>
      <c r="U26" s="32" t="s">
        <v>53</v>
      </c>
      <c r="V26" s="36" t="s">
        <v>92</v>
      </c>
    </row>
    <row r="27" spans="1:22" s="156" customFormat="1" ht="409.5" x14ac:dyDescent="0.25">
      <c r="A27" s="6" t="s">
        <v>95</v>
      </c>
      <c r="B27" s="32" t="s">
        <v>31</v>
      </c>
      <c r="C27" s="32" t="s">
        <v>32</v>
      </c>
      <c r="D27" s="32" t="s">
        <v>33</v>
      </c>
      <c r="E27" s="32" t="s">
        <v>34</v>
      </c>
      <c r="F27" s="32" t="s">
        <v>35</v>
      </c>
      <c r="G27" s="32">
        <v>80111600</v>
      </c>
      <c r="H27" s="32" t="s">
        <v>63</v>
      </c>
      <c r="I27" s="32" t="s">
        <v>56</v>
      </c>
      <c r="J27" s="32" t="s">
        <v>38</v>
      </c>
      <c r="K27" s="32" t="s">
        <v>39</v>
      </c>
      <c r="L27" s="32" t="s">
        <v>39</v>
      </c>
      <c r="M27" s="32">
        <v>10</v>
      </c>
      <c r="N27" s="34">
        <v>3421000</v>
      </c>
      <c r="O27" s="34">
        <f>Tabla1[[#This Row],[VALOR ESTIMADO MENSUAL]]*Tabla1[[#This Row],[DURACIÓN ESTIMADA DEL CONTRATO
(días o meses)]]</f>
        <v>34210000</v>
      </c>
      <c r="P27" s="32" t="s">
        <v>40</v>
      </c>
      <c r="Q27" s="33" t="s">
        <v>41</v>
      </c>
      <c r="R27" s="33" t="s">
        <v>42</v>
      </c>
      <c r="S27" s="33" t="s">
        <v>43</v>
      </c>
      <c r="T27" s="32" t="s">
        <v>0</v>
      </c>
      <c r="U27" s="32" t="s">
        <v>96</v>
      </c>
      <c r="V27" s="36" t="s">
        <v>97</v>
      </c>
    </row>
    <row r="28" spans="1:22" s="156" customFormat="1" ht="409.5" x14ac:dyDescent="0.25">
      <c r="A28" s="6" t="s">
        <v>98</v>
      </c>
      <c r="B28" s="32" t="s">
        <v>31</v>
      </c>
      <c r="C28" s="32" t="s">
        <v>32</v>
      </c>
      <c r="D28" s="32" t="s">
        <v>33</v>
      </c>
      <c r="E28" s="32" t="s">
        <v>34</v>
      </c>
      <c r="F28" s="32" t="s">
        <v>47</v>
      </c>
      <c r="G28" s="32">
        <v>80111600</v>
      </c>
      <c r="H28" s="32" t="s">
        <v>48</v>
      </c>
      <c r="I28" s="32" t="s">
        <v>37</v>
      </c>
      <c r="J28" s="32" t="s">
        <v>38</v>
      </c>
      <c r="K28" s="32" t="s">
        <v>39</v>
      </c>
      <c r="L28" s="32" t="s">
        <v>39</v>
      </c>
      <c r="M28" s="32">
        <v>10</v>
      </c>
      <c r="N28" s="34">
        <v>4000000</v>
      </c>
      <c r="O28" s="34">
        <v>40000000</v>
      </c>
      <c r="P28" s="32" t="s">
        <v>40</v>
      </c>
      <c r="Q28" s="33" t="s">
        <v>41</v>
      </c>
      <c r="R28" s="33" t="s">
        <v>42</v>
      </c>
      <c r="S28" s="33" t="s">
        <v>43</v>
      </c>
      <c r="T28" s="32" t="s">
        <v>0</v>
      </c>
      <c r="U28" s="32" t="s">
        <v>49</v>
      </c>
      <c r="V28" s="36" t="s">
        <v>99</v>
      </c>
    </row>
    <row r="29" spans="1:22" s="156" customFormat="1" ht="409.5" x14ac:dyDescent="0.25">
      <c r="A29" s="6" t="s">
        <v>100</v>
      </c>
      <c r="B29" s="32" t="s">
        <v>31</v>
      </c>
      <c r="C29" s="32" t="s">
        <v>32</v>
      </c>
      <c r="D29" s="32" t="s">
        <v>33</v>
      </c>
      <c r="E29" s="32" t="s">
        <v>34</v>
      </c>
      <c r="F29" s="32" t="s">
        <v>35</v>
      </c>
      <c r="G29" s="32">
        <v>80111600</v>
      </c>
      <c r="H29" s="32" t="s">
        <v>52</v>
      </c>
      <c r="I29" s="32" t="s">
        <v>56</v>
      </c>
      <c r="J29" s="32" t="s">
        <v>38</v>
      </c>
      <c r="K29" s="32" t="s">
        <v>39</v>
      </c>
      <c r="L29" s="32" t="s">
        <v>39</v>
      </c>
      <c r="M29" s="32">
        <v>10</v>
      </c>
      <c r="N29" s="34">
        <v>4000000</v>
      </c>
      <c r="O29" s="34">
        <f>Tabla1[[#This Row],[VALOR ESTIMADO MENSUAL]]*Tabla1[[#This Row],[DURACIÓN ESTIMADA DEL CONTRATO
(días o meses)]]</f>
        <v>40000000</v>
      </c>
      <c r="P29" s="32" t="s">
        <v>40</v>
      </c>
      <c r="Q29" s="33" t="s">
        <v>41</v>
      </c>
      <c r="R29" s="33" t="s">
        <v>42</v>
      </c>
      <c r="S29" s="33" t="s">
        <v>43</v>
      </c>
      <c r="T29" s="32" t="s">
        <v>0</v>
      </c>
      <c r="U29" s="32" t="s">
        <v>53</v>
      </c>
      <c r="V29" s="36" t="s">
        <v>101</v>
      </c>
    </row>
    <row r="30" spans="1:22" s="156" customFormat="1" ht="409.5" x14ac:dyDescent="0.25">
      <c r="A30" s="6" t="s">
        <v>102</v>
      </c>
      <c r="B30" s="32" t="s">
        <v>31</v>
      </c>
      <c r="C30" s="32" t="s">
        <v>32</v>
      </c>
      <c r="D30" s="32" t="s">
        <v>33</v>
      </c>
      <c r="E30" s="32" t="s">
        <v>34</v>
      </c>
      <c r="F30" s="32" t="s">
        <v>35</v>
      </c>
      <c r="G30" s="32">
        <v>80111600</v>
      </c>
      <c r="H30" s="32" t="s">
        <v>52</v>
      </c>
      <c r="I30" s="32" t="s">
        <v>56</v>
      </c>
      <c r="J30" s="32" t="s">
        <v>38</v>
      </c>
      <c r="K30" s="32" t="s">
        <v>39</v>
      </c>
      <c r="L30" s="32" t="s">
        <v>39</v>
      </c>
      <c r="M30" s="32">
        <v>10</v>
      </c>
      <c r="N30" s="34">
        <v>4000000</v>
      </c>
      <c r="O30" s="34">
        <f>Tabla1[[#This Row],[VALOR ESTIMADO MENSUAL]]*Tabla1[[#This Row],[DURACIÓN ESTIMADA DEL CONTRATO
(días o meses)]]</f>
        <v>40000000</v>
      </c>
      <c r="P30" s="32" t="s">
        <v>40</v>
      </c>
      <c r="Q30" s="33" t="s">
        <v>41</v>
      </c>
      <c r="R30" s="33" t="s">
        <v>42</v>
      </c>
      <c r="S30" s="33" t="s">
        <v>43</v>
      </c>
      <c r="T30" s="32" t="s">
        <v>0</v>
      </c>
      <c r="U30" s="32" t="s">
        <v>53</v>
      </c>
      <c r="V30" s="36" t="s">
        <v>103</v>
      </c>
    </row>
    <row r="31" spans="1:22" s="156" customFormat="1" ht="409.5" x14ac:dyDescent="0.25">
      <c r="A31" s="6" t="s">
        <v>104</v>
      </c>
      <c r="B31" s="32" t="s">
        <v>31</v>
      </c>
      <c r="C31" s="32" t="s">
        <v>32</v>
      </c>
      <c r="D31" s="32" t="s">
        <v>33</v>
      </c>
      <c r="E31" s="32" t="s">
        <v>34</v>
      </c>
      <c r="F31" s="32" t="s">
        <v>35</v>
      </c>
      <c r="G31" s="32">
        <v>80111600</v>
      </c>
      <c r="H31" s="32" t="s">
        <v>52</v>
      </c>
      <c r="I31" s="32" t="s">
        <v>56</v>
      </c>
      <c r="J31" s="32" t="s">
        <v>38</v>
      </c>
      <c r="K31" s="32" t="s">
        <v>39</v>
      </c>
      <c r="L31" s="32" t="s">
        <v>39</v>
      </c>
      <c r="M31" s="32">
        <v>10</v>
      </c>
      <c r="N31" s="34">
        <v>4000000</v>
      </c>
      <c r="O31" s="34">
        <v>40000000</v>
      </c>
      <c r="P31" s="32" t="s">
        <v>40</v>
      </c>
      <c r="Q31" s="33" t="s">
        <v>41</v>
      </c>
      <c r="R31" s="33" t="s">
        <v>42</v>
      </c>
      <c r="S31" s="33" t="s">
        <v>43</v>
      </c>
      <c r="T31" s="32" t="s">
        <v>0</v>
      </c>
      <c r="U31" s="32" t="s">
        <v>53</v>
      </c>
      <c r="V31" s="36" t="s">
        <v>105</v>
      </c>
    </row>
    <row r="32" spans="1:22" s="156" customFormat="1" ht="409.5" x14ac:dyDescent="0.25">
      <c r="A32" s="6" t="s">
        <v>106</v>
      </c>
      <c r="B32" s="32" t="s">
        <v>31</v>
      </c>
      <c r="C32" s="32" t="s">
        <v>32</v>
      </c>
      <c r="D32" s="32" t="s">
        <v>33</v>
      </c>
      <c r="E32" s="32" t="s">
        <v>34</v>
      </c>
      <c r="F32" s="32" t="s">
        <v>35</v>
      </c>
      <c r="G32" s="32">
        <v>80111600</v>
      </c>
      <c r="H32" s="32" t="s">
        <v>52</v>
      </c>
      <c r="I32" s="32" t="s">
        <v>56</v>
      </c>
      <c r="J32" s="32" t="s">
        <v>38</v>
      </c>
      <c r="K32" s="32" t="s">
        <v>39</v>
      </c>
      <c r="L32" s="32" t="s">
        <v>39</v>
      </c>
      <c r="M32" s="32">
        <v>6</v>
      </c>
      <c r="N32" s="34">
        <v>4000000</v>
      </c>
      <c r="O32" s="34">
        <f>Tabla1[[#This Row],[VALOR ESTIMADO MENSUAL]]*Tabla1[[#This Row],[DURACIÓN ESTIMADA DEL CONTRATO
(días o meses)]]</f>
        <v>24000000</v>
      </c>
      <c r="P32" s="32" t="s">
        <v>40</v>
      </c>
      <c r="Q32" s="33" t="s">
        <v>41</v>
      </c>
      <c r="R32" s="33" t="s">
        <v>42</v>
      </c>
      <c r="S32" s="33" t="s">
        <v>43</v>
      </c>
      <c r="T32" s="32" t="s">
        <v>0</v>
      </c>
      <c r="U32" s="32" t="s">
        <v>53</v>
      </c>
      <c r="V32" s="36" t="s">
        <v>107</v>
      </c>
    </row>
    <row r="33" spans="1:22" s="156" customFormat="1" ht="409.5" x14ac:dyDescent="0.25">
      <c r="A33" s="6" t="s">
        <v>108</v>
      </c>
      <c r="B33" s="32" t="s">
        <v>31</v>
      </c>
      <c r="C33" s="32" t="s">
        <v>32</v>
      </c>
      <c r="D33" s="32" t="s">
        <v>33</v>
      </c>
      <c r="E33" s="32" t="s">
        <v>34</v>
      </c>
      <c r="F33" s="32" t="s">
        <v>35</v>
      </c>
      <c r="G33" s="32">
        <v>80111600</v>
      </c>
      <c r="H33" s="32" t="s">
        <v>52</v>
      </c>
      <c r="I33" s="32" t="s">
        <v>56</v>
      </c>
      <c r="J33" s="32" t="s">
        <v>38</v>
      </c>
      <c r="K33" s="35" t="s">
        <v>71</v>
      </c>
      <c r="L33" s="35" t="s">
        <v>71</v>
      </c>
      <c r="M33" s="35">
        <v>4</v>
      </c>
      <c r="N33" s="34">
        <v>4000000</v>
      </c>
      <c r="O33" s="34">
        <f>Tabla1[[#This Row],[VALOR ESTIMADO MENSUAL]]*Tabla1[[#This Row],[DURACIÓN ESTIMADA DEL CONTRATO
(días o meses)]]</f>
        <v>16000000</v>
      </c>
      <c r="P33" s="32" t="s">
        <v>40</v>
      </c>
      <c r="Q33" s="33" t="s">
        <v>41</v>
      </c>
      <c r="R33" s="33" t="s">
        <v>42</v>
      </c>
      <c r="S33" s="33" t="s">
        <v>43</v>
      </c>
      <c r="T33" s="32" t="s">
        <v>0</v>
      </c>
      <c r="U33" s="32" t="s">
        <v>53</v>
      </c>
      <c r="V33" s="36" t="s">
        <v>107</v>
      </c>
    </row>
    <row r="34" spans="1:22" s="156" customFormat="1" ht="409.5" x14ac:dyDescent="0.25">
      <c r="A34" s="6" t="s">
        <v>109</v>
      </c>
      <c r="B34" s="32" t="s">
        <v>31</v>
      </c>
      <c r="C34" s="32" t="s">
        <v>32</v>
      </c>
      <c r="D34" s="32" t="s">
        <v>33</v>
      </c>
      <c r="E34" s="32" t="s">
        <v>34</v>
      </c>
      <c r="F34" s="32" t="s">
        <v>35</v>
      </c>
      <c r="G34" s="32">
        <v>80111600</v>
      </c>
      <c r="H34" s="32" t="s">
        <v>36</v>
      </c>
      <c r="I34" s="32" t="s">
        <v>37</v>
      </c>
      <c r="J34" s="32" t="s">
        <v>38</v>
      </c>
      <c r="K34" s="32" t="s">
        <v>39</v>
      </c>
      <c r="L34" s="32" t="s">
        <v>39</v>
      </c>
      <c r="M34" s="32">
        <v>10</v>
      </c>
      <c r="N34" s="34">
        <v>3400000</v>
      </c>
      <c r="O34" s="34">
        <v>34000000</v>
      </c>
      <c r="P34" s="32" t="s">
        <v>40</v>
      </c>
      <c r="Q34" s="33" t="s">
        <v>41</v>
      </c>
      <c r="R34" s="33" t="s">
        <v>42</v>
      </c>
      <c r="S34" s="33" t="s">
        <v>43</v>
      </c>
      <c r="T34" s="32" t="s">
        <v>0</v>
      </c>
      <c r="U34" s="32" t="s">
        <v>44</v>
      </c>
      <c r="V34" s="36" t="s">
        <v>110</v>
      </c>
    </row>
    <row r="35" spans="1:22" s="156" customFormat="1" ht="409.5" x14ac:dyDescent="0.25">
      <c r="A35" s="6" t="s">
        <v>111</v>
      </c>
      <c r="B35" s="32" t="s">
        <v>31</v>
      </c>
      <c r="C35" s="32" t="s">
        <v>32</v>
      </c>
      <c r="D35" s="32" t="s">
        <v>33</v>
      </c>
      <c r="E35" s="32" t="s">
        <v>34</v>
      </c>
      <c r="F35" s="32" t="s">
        <v>35</v>
      </c>
      <c r="G35" s="32">
        <v>80111600</v>
      </c>
      <c r="H35" s="32" t="s">
        <v>52</v>
      </c>
      <c r="I35" s="32" t="s">
        <v>56</v>
      </c>
      <c r="J35" s="32" t="s">
        <v>38</v>
      </c>
      <c r="K35" s="32" t="s">
        <v>39</v>
      </c>
      <c r="L35" s="32" t="s">
        <v>39</v>
      </c>
      <c r="M35" s="32">
        <v>6</v>
      </c>
      <c r="N35" s="34">
        <v>4000000</v>
      </c>
      <c r="O35" s="34">
        <f>Tabla1[[#This Row],[VALOR ESTIMADO MENSUAL]]*Tabla1[[#This Row],[DURACIÓN ESTIMADA DEL CONTRATO
(días o meses)]]</f>
        <v>24000000</v>
      </c>
      <c r="P35" s="32" t="s">
        <v>40</v>
      </c>
      <c r="Q35" s="33" t="s">
        <v>41</v>
      </c>
      <c r="R35" s="33" t="s">
        <v>42</v>
      </c>
      <c r="S35" s="33" t="s">
        <v>43</v>
      </c>
      <c r="T35" s="32" t="s">
        <v>0</v>
      </c>
      <c r="U35" s="32" t="s">
        <v>53</v>
      </c>
      <c r="V35" s="36" t="s">
        <v>112</v>
      </c>
    </row>
    <row r="36" spans="1:22" s="156" customFormat="1" ht="409.5" x14ac:dyDescent="0.25">
      <c r="A36" s="6" t="s">
        <v>113</v>
      </c>
      <c r="B36" s="32" t="s">
        <v>31</v>
      </c>
      <c r="C36" s="32" t="s">
        <v>32</v>
      </c>
      <c r="D36" s="32" t="s">
        <v>33</v>
      </c>
      <c r="E36" s="32" t="s">
        <v>34</v>
      </c>
      <c r="F36" s="32" t="s">
        <v>35</v>
      </c>
      <c r="G36" s="32">
        <v>80111600</v>
      </c>
      <c r="H36" s="32" t="s">
        <v>52</v>
      </c>
      <c r="I36" s="32" t="s">
        <v>56</v>
      </c>
      <c r="J36" s="32" t="s">
        <v>38</v>
      </c>
      <c r="K36" s="35" t="s">
        <v>71</v>
      </c>
      <c r="L36" s="35" t="s">
        <v>71</v>
      </c>
      <c r="M36" s="35">
        <v>4</v>
      </c>
      <c r="N36" s="34">
        <v>4000000</v>
      </c>
      <c r="O36" s="34">
        <f>Tabla1[[#This Row],[VALOR ESTIMADO MENSUAL]]*Tabla1[[#This Row],[DURACIÓN ESTIMADA DEL CONTRATO
(días o meses)]]</f>
        <v>16000000</v>
      </c>
      <c r="P36" s="32" t="s">
        <v>40</v>
      </c>
      <c r="Q36" s="33" t="s">
        <v>41</v>
      </c>
      <c r="R36" s="33" t="s">
        <v>42</v>
      </c>
      <c r="S36" s="33" t="s">
        <v>43</v>
      </c>
      <c r="T36" s="35"/>
      <c r="U36" s="32" t="s">
        <v>53</v>
      </c>
      <c r="V36" s="36" t="s">
        <v>112</v>
      </c>
    </row>
    <row r="37" spans="1:22" s="156" customFormat="1" ht="409.5" x14ac:dyDescent="0.25">
      <c r="A37" s="6" t="s">
        <v>114</v>
      </c>
      <c r="B37" s="32" t="s">
        <v>31</v>
      </c>
      <c r="C37" s="32" t="s">
        <v>32</v>
      </c>
      <c r="D37" s="32" t="s">
        <v>33</v>
      </c>
      <c r="E37" s="32" t="s">
        <v>34</v>
      </c>
      <c r="F37" s="32" t="s">
        <v>35</v>
      </c>
      <c r="G37" s="32">
        <v>80111600</v>
      </c>
      <c r="H37" s="32" t="s">
        <v>52</v>
      </c>
      <c r="I37" s="32" t="s">
        <v>56</v>
      </c>
      <c r="J37" s="32" t="s">
        <v>38</v>
      </c>
      <c r="K37" s="32" t="s">
        <v>39</v>
      </c>
      <c r="L37" s="32" t="s">
        <v>39</v>
      </c>
      <c r="M37" s="32">
        <v>10</v>
      </c>
      <c r="N37" s="34">
        <v>4000000</v>
      </c>
      <c r="O37" s="34">
        <v>40000000</v>
      </c>
      <c r="P37" s="32" t="s">
        <v>40</v>
      </c>
      <c r="Q37" s="33" t="s">
        <v>41</v>
      </c>
      <c r="R37" s="33" t="s">
        <v>42</v>
      </c>
      <c r="S37" s="33" t="s">
        <v>43</v>
      </c>
      <c r="T37" s="32" t="s">
        <v>0</v>
      </c>
      <c r="U37" s="32" t="s">
        <v>53</v>
      </c>
      <c r="V37" s="36" t="s">
        <v>115</v>
      </c>
    </row>
    <row r="38" spans="1:22" s="156" customFormat="1" ht="409.5" x14ac:dyDescent="0.25">
      <c r="A38" s="6" t="s">
        <v>116</v>
      </c>
      <c r="B38" s="32" t="s">
        <v>31</v>
      </c>
      <c r="C38" s="32" t="s">
        <v>32</v>
      </c>
      <c r="D38" s="32" t="s">
        <v>33</v>
      </c>
      <c r="E38" s="32" t="s">
        <v>34</v>
      </c>
      <c r="F38" s="32" t="s">
        <v>35</v>
      </c>
      <c r="G38" s="32">
        <v>80111600</v>
      </c>
      <c r="H38" s="32" t="s">
        <v>52</v>
      </c>
      <c r="I38" s="32" t="s">
        <v>56</v>
      </c>
      <c r="J38" s="32" t="s">
        <v>38</v>
      </c>
      <c r="K38" s="32" t="s">
        <v>39</v>
      </c>
      <c r="L38" s="32" t="s">
        <v>39</v>
      </c>
      <c r="M38" s="32">
        <v>6</v>
      </c>
      <c r="N38" s="34">
        <v>4000000</v>
      </c>
      <c r="O38" s="34">
        <f>Tabla1[[#This Row],[VALOR ESTIMADO MENSUAL]]*Tabla1[[#This Row],[DURACIÓN ESTIMADA DEL CONTRATO
(días o meses)]]</f>
        <v>24000000</v>
      </c>
      <c r="P38" s="32" t="s">
        <v>40</v>
      </c>
      <c r="Q38" s="33" t="s">
        <v>41</v>
      </c>
      <c r="R38" s="33" t="s">
        <v>42</v>
      </c>
      <c r="S38" s="33" t="s">
        <v>43</v>
      </c>
      <c r="T38" s="32" t="s">
        <v>0</v>
      </c>
      <c r="U38" s="32" t="s">
        <v>53</v>
      </c>
      <c r="V38" s="36" t="s">
        <v>117</v>
      </c>
    </row>
    <row r="39" spans="1:22" s="156" customFormat="1" ht="409.5" x14ac:dyDescent="0.25">
      <c r="A39" s="6" t="s">
        <v>118</v>
      </c>
      <c r="B39" s="32" t="s">
        <v>31</v>
      </c>
      <c r="C39" s="32" t="s">
        <v>32</v>
      </c>
      <c r="D39" s="32" t="s">
        <v>33</v>
      </c>
      <c r="E39" s="32" t="s">
        <v>34</v>
      </c>
      <c r="F39" s="32" t="s">
        <v>35</v>
      </c>
      <c r="G39" s="32">
        <v>80111600</v>
      </c>
      <c r="H39" s="32" t="s">
        <v>52</v>
      </c>
      <c r="I39" s="32" t="s">
        <v>56</v>
      </c>
      <c r="J39" s="32" t="s">
        <v>38</v>
      </c>
      <c r="K39" s="35" t="s">
        <v>71</v>
      </c>
      <c r="L39" s="35" t="s">
        <v>71</v>
      </c>
      <c r="M39" s="35">
        <v>4</v>
      </c>
      <c r="N39" s="34">
        <v>4000000</v>
      </c>
      <c r="O39" s="34">
        <f>Tabla1[[#This Row],[VALOR ESTIMADO MENSUAL]]*Tabla1[[#This Row],[DURACIÓN ESTIMADA DEL CONTRATO
(días o meses)]]</f>
        <v>16000000</v>
      </c>
      <c r="P39" s="32" t="s">
        <v>40</v>
      </c>
      <c r="Q39" s="33" t="s">
        <v>41</v>
      </c>
      <c r="R39" s="33" t="s">
        <v>42</v>
      </c>
      <c r="S39" s="33" t="s">
        <v>43</v>
      </c>
      <c r="T39" s="35"/>
      <c r="U39" s="32" t="s">
        <v>53</v>
      </c>
      <c r="V39" s="36" t="s">
        <v>117</v>
      </c>
    </row>
    <row r="40" spans="1:22" s="156" customFormat="1" ht="409.5" x14ac:dyDescent="0.25">
      <c r="A40" s="6" t="s">
        <v>119</v>
      </c>
      <c r="B40" s="32" t="s">
        <v>31</v>
      </c>
      <c r="C40" s="32" t="s">
        <v>32</v>
      </c>
      <c r="D40" s="32" t="s">
        <v>33</v>
      </c>
      <c r="E40" s="32" t="s">
        <v>34</v>
      </c>
      <c r="F40" s="32" t="s">
        <v>35</v>
      </c>
      <c r="G40" s="32">
        <v>80111600</v>
      </c>
      <c r="H40" s="32" t="s">
        <v>52</v>
      </c>
      <c r="I40" s="32" t="s">
        <v>56</v>
      </c>
      <c r="J40" s="32" t="s">
        <v>38</v>
      </c>
      <c r="K40" s="32" t="s">
        <v>39</v>
      </c>
      <c r="L40" s="32" t="s">
        <v>39</v>
      </c>
      <c r="M40" s="32">
        <v>10</v>
      </c>
      <c r="N40" s="34">
        <v>4000000</v>
      </c>
      <c r="O40" s="34">
        <v>40000000</v>
      </c>
      <c r="P40" s="32" t="s">
        <v>40</v>
      </c>
      <c r="Q40" s="33" t="s">
        <v>41</v>
      </c>
      <c r="R40" s="33" t="s">
        <v>42</v>
      </c>
      <c r="S40" s="33" t="s">
        <v>43</v>
      </c>
      <c r="T40" s="32" t="s">
        <v>0</v>
      </c>
      <c r="U40" s="32" t="s">
        <v>53</v>
      </c>
      <c r="V40" s="36" t="s">
        <v>120</v>
      </c>
    </row>
    <row r="41" spans="1:22" s="156" customFormat="1" ht="409.5" x14ac:dyDescent="0.25">
      <c r="A41" s="6" t="s">
        <v>121</v>
      </c>
      <c r="B41" s="32" t="s">
        <v>31</v>
      </c>
      <c r="C41" s="32" t="s">
        <v>32</v>
      </c>
      <c r="D41" s="32" t="s">
        <v>33</v>
      </c>
      <c r="E41" s="32" t="s">
        <v>34</v>
      </c>
      <c r="F41" s="32" t="s">
        <v>35</v>
      </c>
      <c r="G41" s="32">
        <v>80111600</v>
      </c>
      <c r="H41" s="32" t="s">
        <v>122</v>
      </c>
      <c r="I41" s="32" t="s">
        <v>37</v>
      </c>
      <c r="J41" s="32" t="s">
        <v>38</v>
      </c>
      <c r="K41" s="32" t="s">
        <v>39</v>
      </c>
      <c r="L41" s="32" t="s">
        <v>39</v>
      </c>
      <c r="M41" s="32">
        <v>10</v>
      </c>
      <c r="N41" s="34">
        <v>4490000</v>
      </c>
      <c r="O41" s="34">
        <v>44900000</v>
      </c>
      <c r="P41" s="32" t="s">
        <v>40</v>
      </c>
      <c r="Q41" s="33" t="s">
        <v>41</v>
      </c>
      <c r="R41" s="33" t="s">
        <v>42</v>
      </c>
      <c r="S41" s="33" t="s">
        <v>43</v>
      </c>
      <c r="T41" s="32" t="s">
        <v>0</v>
      </c>
      <c r="U41" s="32" t="s">
        <v>123</v>
      </c>
      <c r="V41" s="36" t="s">
        <v>124</v>
      </c>
    </row>
    <row r="42" spans="1:22" s="156" customFormat="1" ht="409.5" x14ac:dyDescent="0.25">
      <c r="A42" s="6" t="s">
        <v>125</v>
      </c>
      <c r="B42" s="32" t="s">
        <v>31</v>
      </c>
      <c r="C42" s="32" t="s">
        <v>32</v>
      </c>
      <c r="D42" s="32" t="s">
        <v>33</v>
      </c>
      <c r="E42" s="32" t="s">
        <v>34</v>
      </c>
      <c r="F42" s="32" t="s">
        <v>35</v>
      </c>
      <c r="G42" s="32">
        <v>80111600</v>
      </c>
      <c r="H42" s="32" t="s">
        <v>52</v>
      </c>
      <c r="I42" s="32" t="s">
        <v>56</v>
      </c>
      <c r="J42" s="32" t="s">
        <v>38</v>
      </c>
      <c r="K42" s="32" t="s">
        <v>39</v>
      </c>
      <c r="L42" s="32" t="s">
        <v>39</v>
      </c>
      <c r="M42" s="32">
        <v>4</v>
      </c>
      <c r="N42" s="34">
        <v>4000000</v>
      </c>
      <c r="O42" s="34">
        <f>4000000*4</f>
        <v>16000000</v>
      </c>
      <c r="P42" s="32" t="s">
        <v>40</v>
      </c>
      <c r="Q42" s="33" t="s">
        <v>41</v>
      </c>
      <c r="R42" s="33" t="s">
        <v>42</v>
      </c>
      <c r="S42" s="33" t="s">
        <v>43</v>
      </c>
      <c r="T42" s="32" t="s">
        <v>0</v>
      </c>
      <c r="U42" s="32" t="s">
        <v>53</v>
      </c>
      <c r="V42" s="36" t="s">
        <v>126</v>
      </c>
    </row>
    <row r="43" spans="1:22" s="156" customFormat="1" ht="409.5" x14ac:dyDescent="0.25">
      <c r="A43" s="6" t="s">
        <v>127</v>
      </c>
      <c r="B43" s="32" t="s">
        <v>31</v>
      </c>
      <c r="C43" s="32" t="s">
        <v>32</v>
      </c>
      <c r="D43" s="32" t="s">
        <v>33</v>
      </c>
      <c r="E43" s="32" t="s">
        <v>34</v>
      </c>
      <c r="F43" s="32" t="s">
        <v>35</v>
      </c>
      <c r="G43" s="32">
        <v>80111600</v>
      </c>
      <c r="H43" s="32" t="s">
        <v>122</v>
      </c>
      <c r="I43" s="32" t="s">
        <v>37</v>
      </c>
      <c r="J43" s="32" t="s">
        <v>38</v>
      </c>
      <c r="K43" s="32" t="s">
        <v>39</v>
      </c>
      <c r="L43" s="32" t="s">
        <v>39</v>
      </c>
      <c r="M43" s="32">
        <v>10</v>
      </c>
      <c r="N43" s="34">
        <v>5500000</v>
      </c>
      <c r="O43" s="34">
        <v>55000000</v>
      </c>
      <c r="P43" s="32" t="s">
        <v>40</v>
      </c>
      <c r="Q43" s="33" t="s">
        <v>41</v>
      </c>
      <c r="R43" s="33" t="s">
        <v>42</v>
      </c>
      <c r="S43" s="33" t="s">
        <v>43</v>
      </c>
      <c r="T43" s="32" t="s">
        <v>0</v>
      </c>
      <c r="U43" s="32" t="s">
        <v>123</v>
      </c>
      <c r="V43" s="36" t="s">
        <v>128</v>
      </c>
    </row>
    <row r="44" spans="1:22" s="156" customFormat="1" ht="409.5" x14ac:dyDescent="0.25">
      <c r="A44" s="6" t="s">
        <v>129</v>
      </c>
      <c r="B44" s="32" t="s">
        <v>31</v>
      </c>
      <c r="C44" s="32" t="s">
        <v>32</v>
      </c>
      <c r="D44" s="32" t="s">
        <v>33</v>
      </c>
      <c r="E44" s="32" t="s">
        <v>34</v>
      </c>
      <c r="F44" s="32" t="s">
        <v>35</v>
      </c>
      <c r="G44" s="32">
        <v>80111600</v>
      </c>
      <c r="H44" s="32" t="s">
        <v>52</v>
      </c>
      <c r="I44" s="32" t="s">
        <v>37</v>
      </c>
      <c r="J44" s="32" t="s">
        <v>38</v>
      </c>
      <c r="K44" s="32" t="s">
        <v>39</v>
      </c>
      <c r="L44" s="32" t="s">
        <v>39</v>
      </c>
      <c r="M44" s="32">
        <v>6</v>
      </c>
      <c r="N44" s="34">
        <v>4000000</v>
      </c>
      <c r="O44" s="34">
        <f>Tabla1[[#This Row],[DURACIÓN ESTIMADA DEL CONTRATO
(días o meses)]]*Tabla1[[#This Row],[VALOR ESTIMADO MENSUAL]]</f>
        <v>24000000</v>
      </c>
      <c r="P44" s="32" t="s">
        <v>40</v>
      </c>
      <c r="Q44" s="33" t="s">
        <v>41</v>
      </c>
      <c r="R44" s="33" t="s">
        <v>42</v>
      </c>
      <c r="S44" s="33" t="s">
        <v>43</v>
      </c>
      <c r="T44" s="32" t="s">
        <v>0</v>
      </c>
      <c r="U44" s="32" t="s">
        <v>53</v>
      </c>
      <c r="V44" s="36" t="s">
        <v>130</v>
      </c>
    </row>
    <row r="45" spans="1:22" s="156" customFormat="1" ht="409.5" x14ac:dyDescent="0.25">
      <c r="A45" s="6" t="s">
        <v>131</v>
      </c>
      <c r="B45" s="32" t="s">
        <v>31</v>
      </c>
      <c r="C45" s="32" t="s">
        <v>32</v>
      </c>
      <c r="D45" s="32" t="s">
        <v>33</v>
      </c>
      <c r="E45" s="32" t="s">
        <v>34</v>
      </c>
      <c r="F45" s="32" t="s">
        <v>35</v>
      </c>
      <c r="G45" s="32">
        <v>80111600</v>
      </c>
      <c r="H45" s="32" t="s">
        <v>52</v>
      </c>
      <c r="I45" s="32" t="s">
        <v>56</v>
      </c>
      <c r="J45" s="32" t="s">
        <v>38</v>
      </c>
      <c r="K45" s="35" t="s">
        <v>71</v>
      </c>
      <c r="L45" s="35" t="s">
        <v>71</v>
      </c>
      <c r="M45" s="35">
        <v>4</v>
      </c>
      <c r="N45" s="34">
        <v>4000000</v>
      </c>
      <c r="O45" s="34">
        <f>Tabla1[[#This Row],[DURACIÓN ESTIMADA DEL CONTRATO
(días o meses)]]*Tabla1[[#This Row],[VALOR ESTIMADO MENSUAL]]</f>
        <v>16000000</v>
      </c>
      <c r="P45" s="32" t="s">
        <v>40</v>
      </c>
      <c r="Q45" s="33" t="s">
        <v>41</v>
      </c>
      <c r="R45" s="33" t="s">
        <v>42</v>
      </c>
      <c r="S45" s="33" t="s">
        <v>43</v>
      </c>
      <c r="T45" s="35"/>
      <c r="U45" s="32" t="s">
        <v>53</v>
      </c>
      <c r="V45" s="36" t="s">
        <v>132</v>
      </c>
    </row>
    <row r="46" spans="1:22" s="156" customFormat="1" ht="409.5" x14ac:dyDescent="0.25">
      <c r="A46" s="6" t="s">
        <v>133</v>
      </c>
      <c r="B46" s="32" t="s">
        <v>31</v>
      </c>
      <c r="C46" s="32" t="s">
        <v>32</v>
      </c>
      <c r="D46" s="32" t="s">
        <v>33</v>
      </c>
      <c r="E46" s="32" t="s">
        <v>34</v>
      </c>
      <c r="F46" s="32" t="s">
        <v>35</v>
      </c>
      <c r="G46" s="32">
        <v>80111600</v>
      </c>
      <c r="H46" s="32" t="s">
        <v>52</v>
      </c>
      <c r="I46" s="32" t="s">
        <v>56</v>
      </c>
      <c r="J46" s="32" t="s">
        <v>38</v>
      </c>
      <c r="K46" s="32" t="s">
        <v>39</v>
      </c>
      <c r="L46" s="32" t="s">
        <v>39</v>
      </c>
      <c r="M46" s="32">
        <v>10</v>
      </c>
      <c r="N46" s="34">
        <v>4000000</v>
      </c>
      <c r="O46" s="34">
        <v>40000000</v>
      </c>
      <c r="P46" s="32" t="s">
        <v>40</v>
      </c>
      <c r="Q46" s="33" t="s">
        <v>41</v>
      </c>
      <c r="R46" s="33" t="s">
        <v>42</v>
      </c>
      <c r="S46" s="33" t="s">
        <v>43</v>
      </c>
      <c r="T46" s="32" t="s">
        <v>0</v>
      </c>
      <c r="U46" s="32" t="s">
        <v>53</v>
      </c>
      <c r="V46" s="36" t="s">
        <v>134</v>
      </c>
    </row>
    <row r="47" spans="1:22" s="156" customFormat="1" ht="409.5" x14ac:dyDescent="0.25">
      <c r="A47" s="6" t="s">
        <v>135</v>
      </c>
      <c r="B47" s="32" t="s">
        <v>31</v>
      </c>
      <c r="C47" s="32" t="s">
        <v>32</v>
      </c>
      <c r="D47" s="32" t="s">
        <v>33</v>
      </c>
      <c r="E47" s="32" t="s">
        <v>34</v>
      </c>
      <c r="F47" s="32" t="s">
        <v>35</v>
      </c>
      <c r="G47" s="32">
        <v>80111600</v>
      </c>
      <c r="H47" s="32" t="s">
        <v>122</v>
      </c>
      <c r="I47" s="32" t="s">
        <v>37</v>
      </c>
      <c r="J47" s="32" t="s">
        <v>38</v>
      </c>
      <c r="K47" s="32" t="s">
        <v>39</v>
      </c>
      <c r="L47" s="32" t="s">
        <v>39</v>
      </c>
      <c r="M47" s="32">
        <v>10</v>
      </c>
      <c r="N47" s="34">
        <v>4490000</v>
      </c>
      <c r="O47" s="34">
        <v>44900000</v>
      </c>
      <c r="P47" s="32" t="s">
        <v>40</v>
      </c>
      <c r="Q47" s="33" t="s">
        <v>41</v>
      </c>
      <c r="R47" s="33" t="s">
        <v>42</v>
      </c>
      <c r="S47" s="33" t="s">
        <v>43</v>
      </c>
      <c r="T47" s="32" t="s">
        <v>0</v>
      </c>
      <c r="U47" s="32" t="s">
        <v>123</v>
      </c>
      <c r="V47" s="36" t="s">
        <v>136</v>
      </c>
    </row>
    <row r="48" spans="1:22" s="156" customFormat="1" ht="409.5" x14ac:dyDescent="0.25">
      <c r="A48" s="6" t="s">
        <v>137</v>
      </c>
      <c r="B48" s="32" t="s">
        <v>31</v>
      </c>
      <c r="C48" s="32" t="s">
        <v>32</v>
      </c>
      <c r="D48" s="32" t="s">
        <v>33</v>
      </c>
      <c r="E48" s="32" t="s">
        <v>34</v>
      </c>
      <c r="F48" s="32" t="s">
        <v>35</v>
      </c>
      <c r="G48" s="32">
        <v>80111600</v>
      </c>
      <c r="H48" s="32" t="s">
        <v>138</v>
      </c>
      <c r="I48" s="32" t="s">
        <v>139</v>
      </c>
      <c r="J48" s="32" t="s">
        <v>38</v>
      </c>
      <c r="K48" s="32" t="s">
        <v>39</v>
      </c>
      <c r="L48" s="32" t="s">
        <v>39</v>
      </c>
      <c r="M48" s="32">
        <v>6</v>
      </c>
      <c r="N48" s="34">
        <v>4500000</v>
      </c>
      <c r="O48" s="34">
        <f>Tabla1[[#This Row],[VALOR ESTIMADO MENSUAL]]*Tabla1[[#This Row],[DURACIÓN ESTIMADA DEL CONTRATO
(días o meses)]]</f>
        <v>27000000</v>
      </c>
      <c r="P48" s="32" t="s">
        <v>40</v>
      </c>
      <c r="Q48" s="33" t="s">
        <v>41</v>
      </c>
      <c r="R48" s="33" t="s">
        <v>42</v>
      </c>
      <c r="S48" s="33" t="s">
        <v>43</v>
      </c>
      <c r="T48" s="32" t="s">
        <v>0</v>
      </c>
      <c r="U48" s="32" t="s">
        <v>60</v>
      </c>
      <c r="V48" s="36" t="s">
        <v>140</v>
      </c>
    </row>
    <row r="49" spans="1:22" s="156" customFormat="1" ht="409.5" x14ac:dyDescent="0.25">
      <c r="A49" s="6" t="s">
        <v>141</v>
      </c>
      <c r="B49" s="32" t="s">
        <v>31</v>
      </c>
      <c r="C49" s="32" t="s">
        <v>32</v>
      </c>
      <c r="D49" s="32" t="s">
        <v>33</v>
      </c>
      <c r="E49" s="32" t="s">
        <v>34</v>
      </c>
      <c r="F49" s="32" t="s">
        <v>35</v>
      </c>
      <c r="G49" s="32">
        <v>80111600</v>
      </c>
      <c r="H49" s="32" t="s">
        <v>138</v>
      </c>
      <c r="I49" s="32" t="s">
        <v>139</v>
      </c>
      <c r="J49" s="32" t="s">
        <v>38</v>
      </c>
      <c r="K49" s="35" t="s">
        <v>71</v>
      </c>
      <c r="L49" s="35" t="s">
        <v>71</v>
      </c>
      <c r="M49" s="35">
        <v>4</v>
      </c>
      <c r="N49" s="34">
        <v>4500000</v>
      </c>
      <c r="O49" s="34">
        <f>Tabla1[[#This Row],[VALOR ESTIMADO MENSUAL]]*Tabla1[[#This Row],[DURACIÓN ESTIMADA DEL CONTRATO
(días o meses)]]</f>
        <v>18000000</v>
      </c>
      <c r="P49" s="32" t="s">
        <v>40</v>
      </c>
      <c r="Q49" s="33" t="s">
        <v>41</v>
      </c>
      <c r="R49" s="33" t="s">
        <v>42</v>
      </c>
      <c r="S49" s="33" t="s">
        <v>43</v>
      </c>
      <c r="T49" s="35"/>
      <c r="U49" s="32" t="s">
        <v>60</v>
      </c>
      <c r="V49" s="36" t="s">
        <v>140</v>
      </c>
    </row>
    <row r="50" spans="1:22" s="156" customFormat="1" ht="409.5" x14ac:dyDescent="0.25">
      <c r="A50" s="6" t="s">
        <v>142</v>
      </c>
      <c r="B50" s="32" t="s">
        <v>31</v>
      </c>
      <c r="C50" s="32" t="s">
        <v>32</v>
      </c>
      <c r="D50" s="32" t="s">
        <v>33</v>
      </c>
      <c r="E50" s="32" t="s">
        <v>34</v>
      </c>
      <c r="F50" s="32" t="s">
        <v>35</v>
      </c>
      <c r="G50" s="32">
        <v>80111600</v>
      </c>
      <c r="H50" s="32" t="s">
        <v>138</v>
      </c>
      <c r="I50" s="32" t="s">
        <v>139</v>
      </c>
      <c r="J50" s="32" t="s">
        <v>38</v>
      </c>
      <c r="K50" s="32" t="s">
        <v>39</v>
      </c>
      <c r="L50" s="32" t="s">
        <v>39</v>
      </c>
      <c r="M50" s="32">
        <v>10</v>
      </c>
      <c r="N50" s="34">
        <v>5000000</v>
      </c>
      <c r="O50" s="34">
        <v>50000000</v>
      </c>
      <c r="P50" s="32" t="s">
        <v>40</v>
      </c>
      <c r="Q50" s="33" t="s">
        <v>41</v>
      </c>
      <c r="R50" s="33" t="s">
        <v>42</v>
      </c>
      <c r="S50" s="33" t="s">
        <v>43</v>
      </c>
      <c r="T50" s="32" t="s">
        <v>0</v>
      </c>
      <c r="U50" s="32" t="s">
        <v>60</v>
      </c>
      <c r="V50" s="36" t="s">
        <v>143</v>
      </c>
    </row>
    <row r="51" spans="1:22" s="156" customFormat="1" ht="409.5" x14ac:dyDescent="0.25">
      <c r="A51" s="6" t="s">
        <v>144</v>
      </c>
      <c r="B51" s="32" t="s">
        <v>31</v>
      </c>
      <c r="C51" s="32" t="s">
        <v>32</v>
      </c>
      <c r="D51" s="32" t="s">
        <v>33</v>
      </c>
      <c r="E51" s="32" t="s">
        <v>34</v>
      </c>
      <c r="F51" s="32" t="s">
        <v>145</v>
      </c>
      <c r="G51" s="32">
        <v>80111600</v>
      </c>
      <c r="H51" s="32" t="s">
        <v>146</v>
      </c>
      <c r="I51" s="32" t="s">
        <v>37</v>
      </c>
      <c r="J51" s="32" t="s">
        <v>38</v>
      </c>
      <c r="K51" s="32" t="s">
        <v>39</v>
      </c>
      <c r="L51" s="32" t="s">
        <v>39</v>
      </c>
      <c r="M51" s="32">
        <v>6</v>
      </c>
      <c r="N51" s="34">
        <v>4635000</v>
      </c>
      <c r="O51" s="34">
        <f>4635000*6</f>
        <v>27810000</v>
      </c>
      <c r="P51" s="32" t="s">
        <v>40</v>
      </c>
      <c r="Q51" s="33" t="s">
        <v>41</v>
      </c>
      <c r="R51" s="33" t="s">
        <v>42</v>
      </c>
      <c r="S51" s="33" t="s">
        <v>43</v>
      </c>
      <c r="T51" s="32" t="s">
        <v>0</v>
      </c>
      <c r="U51" s="32" t="s">
        <v>147</v>
      </c>
      <c r="V51" s="36" t="s">
        <v>148</v>
      </c>
    </row>
    <row r="52" spans="1:22" s="156" customFormat="1" ht="409.5" x14ac:dyDescent="0.25">
      <c r="A52" s="6" t="s">
        <v>149</v>
      </c>
      <c r="B52" s="32" t="s">
        <v>31</v>
      </c>
      <c r="C52" s="32" t="s">
        <v>32</v>
      </c>
      <c r="D52" s="32" t="s">
        <v>33</v>
      </c>
      <c r="E52" s="32" t="s">
        <v>34</v>
      </c>
      <c r="F52" s="32" t="s">
        <v>145</v>
      </c>
      <c r="G52" s="32">
        <v>80111600</v>
      </c>
      <c r="H52" s="32" t="s">
        <v>146</v>
      </c>
      <c r="I52" s="32" t="s">
        <v>37</v>
      </c>
      <c r="J52" s="32" t="s">
        <v>38</v>
      </c>
      <c r="K52" s="32" t="s">
        <v>71</v>
      </c>
      <c r="L52" s="32" t="s">
        <v>71</v>
      </c>
      <c r="M52" s="32">
        <v>4</v>
      </c>
      <c r="N52" s="34">
        <v>4635000</v>
      </c>
      <c r="O52" s="34">
        <f>4635000*4</f>
        <v>18540000</v>
      </c>
      <c r="P52" s="32" t="s">
        <v>40</v>
      </c>
      <c r="Q52" s="33" t="s">
        <v>41</v>
      </c>
      <c r="R52" s="33" t="s">
        <v>42</v>
      </c>
      <c r="S52" s="33" t="s">
        <v>43</v>
      </c>
      <c r="T52" s="32" t="s">
        <v>0</v>
      </c>
      <c r="U52" s="32" t="s">
        <v>147</v>
      </c>
      <c r="V52" s="36" t="s">
        <v>148</v>
      </c>
    </row>
    <row r="53" spans="1:22" s="156" customFormat="1" ht="409.5" x14ac:dyDescent="0.25">
      <c r="A53" s="6" t="s">
        <v>150</v>
      </c>
      <c r="B53" s="32" t="s">
        <v>31</v>
      </c>
      <c r="C53" s="32" t="s">
        <v>32</v>
      </c>
      <c r="D53" s="32" t="s">
        <v>33</v>
      </c>
      <c r="E53" s="32" t="s">
        <v>34</v>
      </c>
      <c r="F53" s="32" t="s">
        <v>35</v>
      </c>
      <c r="G53" s="32">
        <v>80111600</v>
      </c>
      <c r="H53" s="32" t="s">
        <v>52</v>
      </c>
      <c r="I53" s="32" t="s">
        <v>37</v>
      </c>
      <c r="J53" s="32" t="s">
        <v>38</v>
      </c>
      <c r="K53" s="32" t="s">
        <v>39</v>
      </c>
      <c r="L53" s="32" t="s">
        <v>39</v>
      </c>
      <c r="M53" s="32">
        <v>10</v>
      </c>
      <c r="N53" s="34">
        <v>4635000</v>
      </c>
      <c r="O53" s="34">
        <v>46350000</v>
      </c>
      <c r="P53" s="32" t="s">
        <v>40</v>
      </c>
      <c r="Q53" s="33" t="s">
        <v>41</v>
      </c>
      <c r="R53" s="33" t="s">
        <v>42</v>
      </c>
      <c r="S53" s="33" t="s">
        <v>43</v>
      </c>
      <c r="T53" s="32" t="s">
        <v>0</v>
      </c>
      <c r="U53" s="32" t="s">
        <v>53</v>
      </c>
      <c r="V53" s="36" t="s">
        <v>151</v>
      </c>
    </row>
    <row r="54" spans="1:22" s="156" customFormat="1" ht="409.5" x14ac:dyDescent="0.25">
      <c r="A54" s="6" t="s">
        <v>152</v>
      </c>
      <c r="B54" s="32" t="s">
        <v>31</v>
      </c>
      <c r="C54" s="32" t="s">
        <v>32</v>
      </c>
      <c r="D54" s="32" t="s">
        <v>33</v>
      </c>
      <c r="E54" s="32" t="s">
        <v>34</v>
      </c>
      <c r="F54" s="32" t="s">
        <v>35</v>
      </c>
      <c r="G54" s="32">
        <v>80111600</v>
      </c>
      <c r="H54" s="32" t="s">
        <v>138</v>
      </c>
      <c r="I54" s="32" t="s">
        <v>139</v>
      </c>
      <c r="J54" s="32" t="s">
        <v>38</v>
      </c>
      <c r="K54" s="32" t="s">
        <v>39</v>
      </c>
      <c r="L54" s="32" t="s">
        <v>39</v>
      </c>
      <c r="M54" s="32">
        <v>10</v>
      </c>
      <c r="N54" s="34">
        <v>5000000</v>
      </c>
      <c r="O54" s="34">
        <v>50000000</v>
      </c>
      <c r="P54" s="32" t="s">
        <v>40</v>
      </c>
      <c r="Q54" s="33" t="s">
        <v>41</v>
      </c>
      <c r="R54" s="33" t="s">
        <v>42</v>
      </c>
      <c r="S54" s="33" t="s">
        <v>43</v>
      </c>
      <c r="T54" s="32" t="s">
        <v>0</v>
      </c>
      <c r="U54" s="32" t="s">
        <v>60</v>
      </c>
      <c r="V54" s="36" t="s">
        <v>153</v>
      </c>
    </row>
    <row r="55" spans="1:22" s="156" customFormat="1" ht="409.5" x14ac:dyDescent="0.25">
      <c r="A55" s="6" t="s">
        <v>154</v>
      </c>
      <c r="B55" s="32" t="s">
        <v>31</v>
      </c>
      <c r="C55" s="32" t="s">
        <v>32</v>
      </c>
      <c r="D55" s="32" t="s">
        <v>33</v>
      </c>
      <c r="E55" s="32" t="s">
        <v>34</v>
      </c>
      <c r="F55" s="32" t="s">
        <v>35</v>
      </c>
      <c r="G55" s="32">
        <v>80111600</v>
      </c>
      <c r="H55" s="32" t="s">
        <v>52</v>
      </c>
      <c r="I55" s="32" t="s">
        <v>56</v>
      </c>
      <c r="J55" s="32" t="s">
        <v>38</v>
      </c>
      <c r="K55" s="32" t="s">
        <v>39</v>
      </c>
      <c r="L55" s="32" t="s">
        <v>39</v>
      </c>
      <c r="M55" s="32">
        <v>10</v>
      </c>
      <c r="N55" s="34">
        <v>4000000</v>
      </c>
      <c r="O55" s="34">
        <f>Tabla1[[#This Row],[VALOR ESTIMADO MENSUAL]]*Tabla1[[#This Row],[DURACIÓN ESTIMADA DEL CONTRATO
(días o meses)]]</f>
        <v>40000000</v>
      </c>
      <c r="P55" s="32" t="s">
        <v>40</v>
      </c>
      <c r="Q55" s="33" t="s">
        <v>41</v>
      </c>
      <c r="R55" s="33" t="s">
        <v>42</v>
      </c>
      <c r="S55" s="33" t="s">
        <v>43</v>
      </c>
      <c r="T55" s="32" t="s">
        <v>0</v>
      </c>
      <c r="U55" s="32" t="s">
        <v>53</v>
      </c>
      <c r="V55" s="36" t="s">
        <v>155</v>
      </c>
    </row>
    <row r="56" spans="1:22" s="156" customFormat="1" ht="409.5" x14ac:dyDescent="0.25">
      <c r="A56" s="6" t="s">
        <v>156</v>
      </c>
      <c r="B56" s="32" t="s">
        <v>31</v>
      </c>
      <c r="C56" s="32" t="s">
        <v>32</v>
      </c>
      <c r="D56" s="32" t="s">
        <v>33</v>
      </c>
      <c r="E56" s="32" t="s">
        <v>34</v>
      </c>
      <c r="F56" s="32" t="s">
        <v>35</v>
      </c>
      <c r="G56" s="32">
        <v>80111600</v>
      </c>
      <c r="H56" s="32" t="s">
        <v>36</v>
      </c>
      <c r="I56" s="32" t="s">
        <v>56</v>
      </c>
      <c r="J56" s="32" t="s">
        <v>38</v>
      </c>
      <c r="K56" s="32" t="s">
        <v>39</v>
      </c>
      <c r="L56" s="32" t="s">
        <v>39</v>
      </c>
      <c r="M56" s="32">
        <v>6</v>
      </c>
      <c r="N56" s="34">
        <v>3421000</v>
      </c>
      <c r="O56" s="34">
        <f>3421000*6</f>
        <v>20526000</v>
      </c>
      <c r="P56" s="32" t="s">
        <v>40</v>
      </c>
      <c r="Q56" s="33" t="s">
        <v>41</v>
      </c>
      <c r="R56" s="33" t="s">
        <v>42</v>
      </c>
      <c r="S56" s="33" t="s">
        <v>43</v>
      </c>
      <c r="T56" s="32" t="s">
        <v>0</v>
      </c>
      <c r="U56" s="32" t="s">
        <v>44</v>
      </c>
      <c r="V56" s="36" t="s">
        <v>157</v>
      </c>
    </row>
    <row r="57" spans="1:22" s="156" customFormat="1" ht="409.5" x14ac:dyDescent="0.25">
      <c r="A57" s="6" t="s">
        <v>158</v>
      </c>
      <c r="B57" s="32" t="s">
        <v>31</v>
      </c>
      <c r="C57" s="32" t="s">
        <v>32</v>
      </c>
      <c r="D57" s="32" t="s">
        <v>33</v>
      </c>
      <c r="E57" s="32" t="s">
        <v>34</v>
      </c>
      <c r="F57" s="32" t="s">
        <v>35</v>
      </c>
      <c r="G57" s="32">
        <v>80111600</v>
      </c>
      <c r="H57" s="32" t="s">
        <v>36</v>
      </c>
      <c r="I57" s="32" t="s">
        <v>56</v>
      </c>
      <c r="J57" s="32" t="s">
        <v>38</v>
      </c>
      <c r="K57" s="32" t="s">
        <v>71</v>
      </c>
      <c r="L57" s="32" t="s">
        <v>71</v>
      </c>
      <c r="M57" s="32">
        <v>4</v>
      </c>
      <c r="N57" s="34">
        <v>3421000</v>
      </c>
      <c r="O57" s="34">
        <f>3421000*4</f>
        <v>13684000</v>
      </c>
      <c r="P57" s="32" t="s">
        <v>40</v>
      </c>
      <c r="Q57" s="33" t="s">
        <v>41</v>
      </c>
      <c r="R57" s="33" t="s">
        <v>42</v>
      </c>
      <c r="S57" s="33" t="s">
        <v>43</v>
      </c>
      <c r="T57" s="32" t="s">
        <v>0</v>
      </c>
      <c r="U57" s="32" t="s">
        <v>44</v>
      </c>
      <c r="V57" s="36" t="s">
        <v>157</v>
      </c>
    </row>
    <row r="58" spans="1:22" s="156" customFormat="1" ht="409.5" x14ac:dyDescent="0.25">
      <c r="A58" s="6" t="s">
        <v>159</v>
      </c>
      <c r="B58" s="32" t="s">
        <v>31</v>
      </c>
      <c r="C58" s="32" t="s">
        <v>32</v>
      </c>
      <c r="D58" s="32" t="s">
        <v>33</v>
      </c>
      <c r="E58" s="32" t="s">
        <v>34</v>
      </c>
      <c r="F58" s="32" t="s">
        <v>35</v>
      </c>
      <c r="G58" s="32">
        <v>80111600</v>
      </c>
      <c r="H58" s="32" t="s">
        <v>52</v>
      </c>
      <c r="I58" s="32" t="s">
        <v>56</v>
      </c>
      <c r="J58" s="32" t="s">
        <v>38</v>
      </c>
      <c r="K58" s="32" t="s">
        <v>39</v>
      </c>
      <c r="L58" s="32" t="s">
        <v>39</v>
      </c>
      <c r="M58" s="32">
        <v>10</v>
      </c>
      <c r="N58" s="34">
        <v>5150000</v>
      </c>
      <c r="O58" s="34">
        <v>51500000</v>
      </c>
      <c r="P58" s="32" t="s">
        <v>40</v>
      </c>
      <c r="Q58" s="33" t="s">
        <v>41</v>
      </c>
      <c r="R58" s="33" t="s">
        <v>42</v>
      </c>
      <c r="S58" s="33" t="s">
        <v>43</v>
      </c>
      <c r="T58" s="32" t="s">
        <v>0</v>
      </c>
      <c r="U58" s="32" t="s">
        <v>53</v>
      </c>
      <c r="V58" s="36" t="s">
        <v>160</v>
      </c>
    </row>
    <row r="59" spans="1:22" s="156" customFormat="1" ht="409.5" x14ac:dyDescent="0.25">
      <c r="A59" s="6" t="s">
        <v>161</v>
      </c>
      <c r="B59" s="32" t="s">
        <v>31</v>
      </c>
      <c r="C59" s="32" t="s">
        <v>32</v>
      </c>
      <c r="D59" s="32" t="s">
        <v>33</v>
      </c>
      <c r="E59" s="32" t="s">
        <v>34</v>
      </c>
      <c r="F59" s="32" t="s">
        <v>35</v>
      </c>
      <c r="G59" s="32">
        <v>80111600</v>
      </c>
      <c r="H59" s="32" t="s">
        <v>52</v>
      </c>
      <c r="I59" s="32" t="s">
        <v>37</v>
      </c>
      <c r="J59" s="32" t="s">
        <v>38</v>
      </c>
      <c r="K59" s="32" t="s">
        <v>39</v>
      </c>
      <c r="L59" s="32" t="s">
        <v>39</v>
      </c>
      <c r="M59" s="32">
        <v>10</v>
      </c>
      <c r="N59" s="34">
        <v>4000000</v>
      </c>
      <c r="O59" s="34">
        <v>40000000</v>
      </c>
      <c r="P59" s="32" t="s">
        <v>40</v>
      </c>
      <c r="Q59" s="33" t="s">
        <v>41</v>
      </c>
      <c r="R59" s="33" t="s">
        <v>42</v>
      </c>
      <c r="S59" s="33" t="s">
        <v>43</v>
      </c>
      <c r="T59" s="32" t="s">
        <v>0</v>
      </c>
      <c r="U59" s="32" t="s">
        <v>53</v>
      </c>
      <c r="V59" s="36" t="s">
        <v>162</v>
      </c>
    </row>
    <row r="60" spans="1:22" s="156" customFormat="1" ht="409.5" x14ac:dyDescent="0.25">
      <c r="A60" s="6" t="s">
        <v>163</v>
      </c>
      <c r="B60" s="32" t="s">
        <v>31</v>
      </c>
      <c r="C60" s="32" t="s">
        <v>32</v>
      </c>
      <c r="D60" s="32" t="s">
        <v>33</v>
      </c>
      <c r="E60" s="32" t="s">
        <v>34</v>
      </c>
      <c r="F60" s="32" t="s">
        <v>35</v>
      </c>
      <c r="G60" s="32">
        <v>80111600</v>
      </c>
      <c r="H60" s="32" t="s">
        <v>138</v>
      </c>
      <c r="I60" s="32" t="s">
        <v>56</v>
      </c>
      <c r="J60" s="32" t="s">
        <v>38</v>
      </c>
      <c r="K60" s="32" t="s">
        <v>39</v>
      </c>
      <c r="L60" s="32" t="s">
        <v>39</v>
      </c>
      <c r="M60" s="32">
        <v>6</v>
      </c>
      <c r="N60" s="34">
        <v>5150000</v>
      </c>
      <c r="O60" s="34">
        <f>Tabla1[[#This Row],[VALOR ESTIMADO MENSUAL]]*Tabla1[[#This Row],[DURACIÓN ESTIMADA DEL CONTRATO
(días o meses)]]</f>
        <v>30900000</v>
      </c>
      <c r="P60" s="32" t="s">
        <v>40</v>
      </c>
      <c r="Q60" s="33" t="s">
        <v>41</v>
      </c>
      <c r="R60" s="33" t="s">
        <v>42</v>
      </c>
      <c r="S60" s="33" t="s">
        <v>43</v>
      </c>
      <c r="T60" s="32" t="s">
        <v>0</v>
      </c>
      <c r="U60" s="32" t="s">
        <v>60</v>
      </c>
      <c r="V60" s="36" t="s">
        <v>164</v>
      </c>
    </row>
    <row r="61" spans="1:22" s="156" customFormat="1" ht="409.5" x14ac:dyDescent="0.25">
      <c r="A61" s="6" t="s">
        <v>165</v>
      </c>
      <c r="B61" s="32" t="s">
        <v>31</v>
      </c>
      <c r="C61" s="32" t="s">
        <v>32</v>
      </c>
      <c r="D61" s="32" t="s">
        <v>33</v>
      </c>
      <c r="E61" s="32" t="s">
        <v>34</v>
      </c>
      <c r="F61" s="32" t="s">
        <v>35</v>
      </c>
      <c r="G61" s="32">
        <v>80111600</v>
      </c>
      <c r="H61" s="32" t="s">
        <v>138</v>
      </c>
      <c r="I61" s="32" t="s">
        <v>56</v>
      </c>
      <c r="J61" s="32" t="s">
        <v>38</v>
      </c>
      <c r="K61" s="35" t="s">
        <v>71</v>
      </c>
      <c r="L61" s="35" t="s">
        <v>71</v>
      </c>
      <c r="M61" s="35">
        <v>4</v>
      </c>
      <c r="N61" s="34">
        <v>5150000</v>
      </c>
      <c r="O61" s="34">
        <f>Tabla1[[#This Row],[VALOR ESTIMADO MENSUAL]]*Tabla1[[#This Row],[DURACIÓN ESTIMADA DEL CONTRATO
(días o meses)]]</f>
        <v>20600000</v>
      </c>
      <c r="P61" s="32" t="s">
        <v>40</v>
      </c>
      <c r="Q61" s="33" t="s">
        <v>41</v>
      </c>
      <c r="R61" s="33" t="s">
        <v>42</v>
      </c>
      <c r="S61" s="33" t="s">
        <v>43</v>
      </c>
      <c r="T61" s="35"/>
      <c r="U61" s="32" t="s">
        <v>60</v>
      </c>
      <c r="V61" s="36" t="s">
        <v>164</v>
      </c>
    </row>
    <row r="62" spans="1:22" s="156" customFormat="1" ht="409.5" x14ac:dyDescent="0.25">
      <c r="A62" s="6" t="s">
        <v>166</v>
      </c>
      <c r="B62" s="32" t="s">
        <v>31</v>
      </c>
      <c r="C62" s="32" t="s">
        <v>32</v>
      </c>
      <c r="D62" s="32" t="s">
        <v>33</v>
      </c>
      <c r="E62" s="32" t="s">
        <v>34</v>
      </c>
      <c r="F62" s="32" t="s">
        <v>35</v>
      </c>
      <c r="G62" s="32">
        <v>80111600</v>
      </c>
      <c r="H62" s="32" t="s">
        <v>88</v>
      </c>
      <c r="I62" s="32" t="s">
        <v>56</v>
      </c>
      <c r="J62" s="32" t="s">
        <v>38</v>
      </c>
      <c r="K62" s="32" t="s">
        <v>39</v>
      </c>
      <c r="L62" s="32" t="s">
        <v>39</v>
      </c>
      <c r="M62" s="32">
        <v>10</v>
      </c>
      <c r="N62" s="34">
        <v>4500000</v>
      </c>
      <c r="O62" s="34">
        <v>45000000</v>
      </c>
      <c r="P62" s="32" t="s">
        <v>40</v>
      </c>
      <c r="Q62" s="33" t="s">
        <v>41</v>
      </c>
      <c r="R62" s="33" t="s">
        <v>42</v>
      </c>
      <c r="S62" s="33" t="s">
        <v>43</v>
      </c>
      <c r="T62" s="32" t="s">
        <v>0</v>
      </c>
      <c r="U62" s="32" t="s">
        <v>89</v>
      </c>
      <c r="V62" s="36" t="s">
        <v>167</v>
      </c>
    </row>
    <row r="63" spans="1:22" s="156" customFormat="1" ht="409.5" x14ac:dyDescent="0.25">
      <c r="A63" s="6" t="s">
        <v>168</v>
      </c>
      <c r="B63" s="32" t="s">
        <v>31</v>
      </c>
      <c r="C63" s="32" t="s">
        <v>32</v>
      </c>
      <c r="D63" s="32" t="s">
        <v>33</v>
      </c>
      <c r="E63" s="32" t="s">
        <v>34</v>
      </c>
      <c r="F63" s="32" t="s">
        <v>35</v>
      </c>
      <c r="G63" s="32">
        <v>80111600</v>
      </c>
      <c r="H63" s="32" t="s">
        <v>122</v>
      </c>
      <c r="I63" s="32" t="s">
        <v>37</v>
      </c>
      <c r="J63" s="32" t="s">
        <v>38</v>
      </c>
      <c r="K63" s="32" t="s">
        <v>39</v>
      </c>
      <c r="L63" s="32" t="s">
        <v>39</v>
      </c>
      <c r="M63" s="32">
        <v>10</v>
      </c>
      <c r="N63" s="34">
        <v>5500000</v>
      </c>
      <c r="O63" s="34">
        <v>55000000</v>
      </c>
      <c r="P63" s="32" t="s">
        <v>40</v>
      </c>
      <c r="Q63" s="33" t="s">
        <v>41</v>
      </c>
      <c r="R63" s="33" t="s">
        <v>42</v>
      </c>
      <c r="S63" s="33" t="s">
        <v>43</v>
      </c>
      <c r="T63" s="32" t="s">
        <v>0</v>
      </c>
      <c r="U63" s="32" t="s">
        <v>123</v>
      </c>
      <c r="V63" s="36" t="s">
        <v>169</v>
      </c>
    </row>
    <row r="64" spans="1:22" s="156" customFormat="1" ht="409.5" x14ac:dyDescent="0.25">
      <c r="A64" s="6" t="s">
        <v>170</v>
      </c>
      <c r="B64" s="32" t="s">
        <v>31</v>
      </c>
      <c r="C64" s="32" t="s">
        <v>32</v>
      </c>
      <c r="D64" s="32" t="s">
        <v>33</v>
      </c>
      <c r="E64" s="32" t="s">
        <v>34</v>
      </c>
      <c r="F64" s="32" t="s">
        <v>35</v>
      </c>
      <c r="G64" s="32">
        <v>80111600</v>
      </c>
      <c r="H64" s="32" t="s">
        <v>52</v>
      </c>
      <c r="I64" s="32" t="s">
        <v>37</v>
      </c>
      <c r="J64" s="32" t="s">
        <v>38</v>
      </c>
      <c r="K64" s="32" t="s">
        <v>39</v>
      </c>
      <c r="L64" s="32" t="s">
        <v>39</v>
      </c>
      <c r="M64" s="32">
        <v>6</v>
      </c>
      <c r="N64" s="34">
        <v>5000000</v>
      </c>
      <c r="O64" s="34">
        <f>Tabla1[[#This Row],[VALOR ESTIMADO MENSUAL]]*Tabla1[[#This Row],[DURACIÓN ESTIMADA DEL CONTRATO
(días o meses)]]</f>
        <v>30000000</v>
      </c>
      <c r="P64" s="32" t="s">
        <v>40</v>
      </c>
      <c r="Q64" s="33" t="s">
        <v>41</v>
      </c>
      <c r="R64" s="33" t="s">
        <v>42</v>
      </c>
      <c r="S64" s="33" t="s">
        <v>43</v>
      </c>
      <c r="T64" s="32" t="s">
        <v>0</v>
      </c>
      <c r="U64" s="32" t="s">
        <v>53</v>
      </c>
      <c r="V64" s="36" t="s">
        <v>171</v>
      </c>
    </row>
    <row r="65" spans="1:22" s="156" customFormat="1" ht="409.5" x14ac:dyDescent="0.25">
      <c r="A65" s="6" t="s">
        <v>172</v>
      </c>
      <c r="B65" s="32" t="s">
        <v>31</v>
      </c>
      <c r="C65" s="32" t="s">
        <v>32</v>
      </c>
      <c r="D65" s="32" t="s">
        <v>33</v>
      </c>
      <c r="E65" s="32" t="s">
        <v>34</v>
      </c>
      <c r="F65" s="32" t="s">
        <v>35</v>
      </c>
      <c r="G65" s="32">
        <v>80111600</v>
      </c>
      <c r="H65" s="32" t="s">
        <v>52</v>
      </c>
      <c r="I65" s="32" t="s">
        <v>37</v>
      </c>
      <c r="J65" s="32" t="s">
        <v>38</v>
      </c>
      <c r="K65" s="35" t="s">
        <v>71</v>
      </c>
      <c r="L65" s="35" t="s">
        <v>71</v>
      </c>
      <c r="M65" s="35">
        <v>4</v>
      </c>
      <c r="N65" s="34">
        <v>5000000</v>
      </c>
      <c r="O65" s="34">
        <f>Tabla1[[#This Row],[VALOR ESTIMADO MENSUAL]]*Tabla1[[#This Row],[DURACIÓN ESTIMADA DEL CONTRATO
(días o meses)]]</f>
        <v>20000000</v>
      </c>
      <c r="P65" s="32" t="s">
        <v>40</v>
      </c>
      <c r="Q65" s="33" t="s">
        <v>41</v>
      </c>
      <c r="R65" s="33" t="s">
        <v>42</v>
      </c>
      <c r="S65" s="33" t="s">
        <v>43</v>
      </c>
      <c r="T65" s="35"/>
      <c r="U65" s="32" t="s">
        <v>53</v>
      </c>
      <c r="V65" s="36" t="s">
        <v>171</v>
      </c>
    </row>
    <row r="66" spans="1:22" s="156" customFormat="1" ht="409.5" x14ac:dyDescent="0.25">
      <c r="A66" s="6" t="s">
        <v>173</v>
      </c>
      <c r="B66" s="32" t="s">
        <v>31</v>
      </c>
      <c r="C66" s="32" t="s">
        <v>32</v>
      </c>
      <c r="D66" s="32" t="s">
        <v>33</v>
      </c>
      <c r="E66" s="32" t="s">
        <v>34</v>
      </c>
      <c r="F66" s="32" t="s">
        <v>35</v>
      </c>
      <c r="G66" s="32">
        <v>80111600</v>
      </c>
      <c r="H66" s="32" t="s">
        <v>52</v>
      </c>
      <c r="I66" s="32" t="s">
        <v>56</v>
      </c>
      <c r="J66" s="32" t="s">
        <v>38</v>
      </c>
      <c r="K66" s="32" t="s">
        <v>39</v>
      </c>
      <c r="L66" s="32" t="s">
        <v>39</v>
      </c>
      <c r="M66" s="32">
        <v>10</v>
      </c>
      <c r="N66" s="34">
        <v>5000000</v>
      </c>
      <c r="O66" s="34">
        <v>50000000</v>
      </c>
      <c r="P66" s="32" t="s">
        <v>40</v>
      </c>
      <c r="Q66" s="33" t="s">
        <v>41</v>
      </c>
      <c r="R66" s="33" t="s">
        <v>42</v>
      </c>
      <c r="S66" s="33" t="s">
        <v>43</v>
      </c>
      <c r="T66" s="32" t="s">
        <v>0</v>
      </c>
      <c r="U66" s="32" t="s">
        <v>53</v>
      </c>
      <c r="V66" s="36" t="s">
        <v>174</v>
      </c>
    </row>
    <row r="67" spans="1:22" s="156" customFormat="1" ht="409.5" x14ac:dyDescent="0.25">
      <c r="A67" s="6" t="s">
        <v>175</v>
      </c>
      <c r="B67" s="32" t="s">
        <v>31</v>
      </c>
      <c r="C67" s="32" t="s">
        <v>32</v>
      </c>
      <c r="D67" s="32" t="s">
        <v>33</v>
      </c>
      <c r="E67" s="32" t="s">
        <v>34</v>
      </c>
      <c r="F67" s="32" t="s">
        <v>35</v>
      </c>
      <c r="G67" s="32">
        <v>80111600</v>
      </c>
      <c r="H67" s="32" t="s">
        <v>122</v>
      </c>
      <c r="I67" s="32" t="s">
        <v>37</v>
      </c>
      <c r="J67" s="32" t="s">
        <v>38</v>
      </c>
      <c r="K67" s="32" t="s">
        <v>39</v>
      </c>
      <c r="L67" s="32" t="s">
        <v>39</v>
      </c>
      <c r="M67" s="32">
        <v>10</v>
      </c>
      <c r="N67" s="34">
        <v>5500000</v>
      </c>
      <c r="O67" s="34">
        <v>55000000</v>
      </c>
      <c r="P67" s="32" t="s">
        <v>40</v>
      </c>
      <c r="Q67" s="33" t="s">
        <v>41</v>
      </c>
      <c r="R67" s="33" t="s">
        <v>42</v>
      </c>
      <c r="S67" s="33" t="s">
        <v>43</v>
      </c>
      <c r="T67" s="32" t="s">
        <v>0</v>
      </c>
      <c r="U67" s="32" t="s">
        <v>123</v>
      </c>
      <c r="V67" s="36" t="s">
        <v>176</v>
      </c>
    </row>
    <row r="68" spans="1:22" s="156" customFormat="1" ht="409.5" x14ac:dyDescent="0.25">
      <c r="A68" s="6" t="s">
        <v>177</v>
      </c>
      <c r="B68" s="32" t="s">
        <v>31</v>
      </c>
      <c r="C68" s="32" t="s">
        <v>32</v>
      </c>
      <c r="D68" s="32" t="s">
        <v>33</v>
      </c>
      <c r="E68" s="32" t="s">
        <v>34</v>
      </c>
      <c r="F68" s="32" t="s">
        <v>35</v>
      </c>
      <c r="G68" s="32">
        <v>80111600</v>
      </c>
      <c r="H68" s="32" t="s">
        <v>138</v>
      </c>
      <c r="I68" s="32" t="s">
        <v>37</v>
      </c>
      <c r="J68" s="32" t="s">
        <v>38</v>
      </c>
      <c r="K68" s="32" t="s">
        <v>39</v>
      </c>
      <c r="L68" s="32" t="s">
        <v>39</v>
      </c>
      <c r="M68" s="32">
        <v>6</v>
      </c>
      <c r="N68" s="34">
        <v>6000000</v>
      </c>
      <c r="O68" s="34">
        <f>Tabla1[[#This Row],[VALOR ESTIMADO MENSUAL]]*Tabla1[[#This Row],[DURACIÓN ESTIMADA DEL CONTRATO
(días o meses)]]</f>
        <v>36000000</v>
      </c>
      <c r="P68" s="32" t="s">
        <v>40</v>
      </c>
      <c r="Q68" s="33" t="s">
        <v>41</v>
      </c>
      <c r="R68" s="33" t="s">
        <v>42</v>
      </c>
      <c r="S68" s="33" t="s">
        <v>43</v>
      </c>
      <c r="T68" s="32" t="s">
        <v>0</v>
      </c>
      <c r="U68" s="32" t="s">
        <v>60</v>
      </c>
      <c r="V68" s="36" t="s">
        <v>178</v>
      </c>
    </row>
    <row r="69" spans="1:22" s="156" customFormat="1" ht="409.5" x14ac:dyDescent="0.25">
      <c r="A69" s="6" t="s">
        <v>179</v>
      </c>
      <c r="B69" s="32" t="s">
        <v>31</v>
      </c>
      <c r="C69" s="32" t="s">
        <v>32</v>
      </c>
      <c r="D69" s="32" t="s">
        <v>33</v>
      </c>
      <c r="E69" s="32" t="s">
        <v>34</v>
      </c>
      <c r="F69" s="32" t="s">
        <v>35</v>
      </c>
      <c r="G69" s="32">
        <v>80111600</v>
      </c>
      <c r="H69" s="32" t="s">
        <v>138</v>
      </c>
      <c r="I69" s="32" t="s">
        <v>37</v>
      </c>
      <c r="J69" s="32" t="s">
        <v>38</v>
      </c>
      <c r="K69" s="35" t="s">
        <v>71</v>
      </c>
      <c r="L69" s="35" t="s">
        <v>71</v>
      </c>
      <c r="M69" s="35">
        <v>4</v>
      </c>
      <c r="N69" s="34">
        <v>6000000</v>
      </c>
      <c r="O69" s="34">
        <f>Tabla1[[#This Row],[VALOR ESTIMADO MENSUAL]]*Tabla1[[#This Row],[DURACIÓN ESTIMADA DEL CONTRATO
(días o meses)]]</f>
        <v>24000000</v>
      </c>
      <c r="P69" s="32" t="s">
        <v>40</v>
      </c>
      <c r="Q69" s="33" t="s">
        <v>41</v>
      </c>
      <c r="R69" s="33" t="s">
        <v>42</v>
      </c>
      <c r="S69" s="33" t="s">
        <v>43</v>
      </c>
      <c r="T69" s="35"/>
      <c r="U69" s="32" t="s">
        <v>60</v>
      </c>
      <c r="V69" s="36" t="s">
        <v>178</v>
      </c>
    </row>
    <row r="70" spans="1:22" s="156" customFormat="1" ht="409.5" x14ac:dyDescent="0.25">
      <c r="A70" s="6" t="s">
        <v>180</v>
      </c>
      <c r="B70" s="32" t="s">
        <v>31</v>
      </c>
      <c r="C70" s="32" t="s">
        <v>32</v>
      </c>
      <c r="D70" s="32" t="s">
        <v>33</v>
      </c>
      <c r="E70" s="32" t="s">
        <v>34</v>
      </c>
      <c r="F70" s="32" t="s">
        <v>35</v>
      </c>
      <c r="G70" s="32">
        <v>80111600</v>
      </c>
      <c r="H70" s="32" t="s">
        <v>52</v>
      </c>
      <c r="I70" s="32" t="s">
        <v>56</v>
      </c>
      <c r="J70" s="32" t="s">
        <v>38</v>
      </c>
      <c r="K70" s="32" t="s">
        <v>39</v>
      </c>
      <c r="L70" s="32" t="s">
        <v>39</v>
      </c>
      <c r="M70" s="32">
        <v>10</v>
      </c>
      <c r="N70" s="34">
        <v>4000000</v>
      </c>
      <c r="O70" s="34">
        <v>40000000</v>
      </c>
      <c r="P70" s="32" t="s">
        <v>40</v>
      </c>
      <c r="Q70" s="33" t="s">
        <v>41</v>
      </c>
      <c r="R70" s="33" t="s">
        <v>42</v>
      </c>
      <c r="S70" s="33" t="s">
        <v>43</v>
      </c>
      <c r="T70" s="32" t="s">
        <v>0</v>
      </c>
      <c r="U70" s="32" t="s">
        <v>53</v>
      </c>
      <c r="V70" s="36" t="s">
        <v>181</v>
      </c>
    </row>
    <row r="71" spans="1:22" s="156" customFormat="1" ht="409.5" x14ac:dyDescent="0.25">
      <c r="A71" s="6" t="s">
        <v>182</v>
      </c>
      <c r="B71" s="32" t="s">
        <v>31</v>
      </c>
      <c r="C71" s="32" t="s">
        <v>32</v>
      </c>
      <c r="D71" s="32" t="s">
        <v>33</v>
      </c>
      <c r="E71" s="32" t="s">
        <v>34</v>
      </c>
      <c r="F71" s="32" t="s">
        <v>35</v>
      </c>
      <c r="G71" s="32">
        <v>80111600</v>
      </c>
      <c r="H71" s="32" t="s">
        <v>63</v>
      </c>
      <c r="I71" s="32" t="s">
        <v>56</v>
      </c>
      <c r="J71" s="32" t="s">
        <v>38</v>
      </c>
      <c r="K71" s="32" t="s">
        <v>39</v>
      </c>
      <c r="L71" s="32" t="s">
        <v>39</v>
      </c>
      <c r="M71" s="32">
        <v>10</v>
      </c>
      <c r="N71" s="34">
        <v>3421000</v>
      </c>
      <c r="O71" s="34">
        <f>Tabla1[[#This Row],[VALOR ESTIMADO MENSUAL]]*Tabla1[[#This Row],[DURACIÓN ESTIMADA DEL CONTRATO
(días o meses)]]</f>
        <v>34210000</v>
      </c>
      <c r="P71" s="32" t="s">
        <v>40</v>
      </c>
      <c r="Q71" s="33" t="s">
        <v>41</v>
      </c>
      <c r="R71" s="33" t="s">
        <v>42</v>
      </c>
      <c r="S71" s="33" t="s">
        <v>43</v>
      </c>
      <c r="T71" s="32" t="s">
        <v>0</v>
      </c>
      <c r="U71" s="32" t="s">
        <v>96</v>
      </c>
      <c r="V71" s="36" t="s">
        <v>183</v>
      </c>
    </row>
    <row r="72" spans="1:22" s="156" customFormat="1" ht="409.5" x14ac:dyDescent="0.25">
      <c r="A72" s="6" t="s">
        <v>184</v>
      </c>
      <c r="B72" s="32" t="s">
        <v>31</v>
      </c>
      <c r="C72" s="32" t="s">
        <v>32</v>
      </c>
      <c r="D72" s="32" t="s">
        <v>33</v>
      </c>
      <c r="E72" s="32" t="s">
        <v>34</v>
      </c>
      <c r="F72" s="32" t="s">
        <v>35</v>
      </c>
      <c r="G72" s="32">
        <v>80111600</v>
      </c>
      <c r="H72" s="32" t="s">
        <v>52</v>
      </c>
      <c r="I72" s="32" t="s">
        <v>56</v>
      </c>
      <c r="J72" s="32" t="s">
        <v>38</v>
      </c>
      <c r="K72" s="32" t="s">
        <v>39</v>
      </c>
      <c r="L72" s="32" t="s">
        <v>39</v>
      </c>
      <c r="M72" s="32">
        <v>6</v>
      </c>
      <c r="N72" s="34">
        <v>4000000</v>
      </c>
      <c r="O72" s="34">
        <f>Tabla1[[#This Row],[VALOR ESTIMADO MENSUAL]]*Tabla1[[#This Row],[DURACIÓN ESTIMADA DEL CONTRATO
(días o meses)]]</f>
        <v>24000000</v>
      </c>
      <c r="P72" s="32" t="s">
        <v>40</v>
      </c>
      <c r="Q72" s="33" t="s">
        <v>41</v>
      </c>
      <c r="R72" s="33" t="s">
        <v>42</v>
      </c>
      <c r="S72" s="33" t="s">
        <v>43</v>
      </c>
      <c r="T72" s="32" t="s">
        <v>0</v>
      </c>
      <c r="U72" s="32" t="s">
        <v>53</v>
      </c>
      <c r="V72" s="36" t="s">
        <v>185</v>
      </c>
    </row>
    <row r="73" spans="1:22" s="156" customFormat="1" ht="409.5" x14ac:dyDescent="0.25">
      <c r="A73" s="6" t="s">
        <v>186</v>
      </c>
      <c r="B73" s="32" t="s">
        <v>31</v>
      </c>
      <c r="C73" s="32" t="s">
        <v>32</v>
      </c>
      <c r="D73" s="32" t="s">
        <v>33</v>
      </c>
      <c r="E73" s="32" t="s">
        <v>34</v>
      </c>
      <c r="F73" s="32" t="s">
        <v>35</v>
      </c>
      <c r="G73" s="32">
        <v>80111600</v>
      </c>
      <c r="H73" s="32" t="s">
        <v>52</v>
      </c>
      <c r="I73" s="32" t="s">
        <v>56</v>
      </c>
      <c r="J73" s="32" t="s">
        <v>38</v>
      </c>
      <c r="K73" s="35" t="s">
        <v>71</v>
      </c>
      <c r="L73" s="35" t="s">
        <v>71</v>
      </c>
      <c r="M73" s="35">
        <v>4</v>
      </c>
      <c r="N73" s="34">
        <v>4000000</v>
      </c>
      <c r="O73" s="34">
        <f>Tabla1[[#This Row],[VALOR ESTIMADO MENSUAL]]*Tabla1[[#This Row],[DURACIÓN ESTIMADA DEL CONTRATO
(días o meses)]]</f>
        <v>16000000</v>
      </c>
      <c r="P73" s="32" t="s">
        <v>40</v>
      </c>
      <c r="Q73" s="33" t="s">
        <v>41</v>
      </c>
      <c r="R73" s="33" t="s">
        <v>42</v>
      </c>
      <c r="S73" s="33" t="s">
        <v>43</v>
      </c>
      <c r="T73" s="35"/>
      <c r="U73" s="32" t="s">
        <v>53</v>
      </c>
      <c r="V73" s="36" t="s">
        <v>185</v>
      </c>
    </row>
    <row r="74" spans="1:22" s="156" customFormat="1" ht="409.5" x14ac:dyDescent="0.25">
      <c r="A74" s="6" t="s">
        <v>187</v>
      </c>
      <c r="B74" s="32" t="s">
        <v>31</v>
      </c>
      <c r="C74" s="32" t="s">
        <v>32</v>
      </c>
      <c r="D74" s="32" t="s">
        <v>33</v>
      </c>
      <c r="E74" s="32" t="s">
        <v>34</v>
      </c>
      <c r="F74" s="32" t="s">
        <v>35</v>
      </c>
      <c r="G74" s="32">
        <v>80111600</v>
      </c>
      <c r="H74" s="32" t="s">
        <v>122</v>
      </c>
      <c r="I74" s="32" t="s">
        <v>37</v>
      </c>
      <c r="J74" s="32" t="s">
        <v>38</v>
      </c>
      <c r="K74" s="32" t="s">
        <v>39</v>
      </c>
      <c r="L74" s="32" t="s">
        <v>39</v>
      </c>
      <c r="M74" s="32">
        <v>10</v>
      </c>
      <c r="N74" s="34">
        <v>6000000</v>
      </c>
      <c r="O74" s="34">
        <v>60000000</v>
      </c>
      <c r="P74" s="32" t="s">
        <v>40</v>
      </c>
      <c r="Q74" s="33" t="s">
        <v>41</v>
      </c>
      <c r="R74" s="33" t="s">
        <v>42</v>
      </c>
      <c r="S74" s="33" t="s">
        <v>43</v>
      </c>
      <c r="T74" s="32" t="s">
        <v>0</v>
      </c>
      <c r="U74" s="32" t="s">
        <v>123</v>
      </c>
      <c r="V74" s="36" t="s">
        <v>188</v>
      </c>
    </row>
    <row r="75" spans="1:22" s="156" customFormat="1" ht="409.5" x14ac:dyDescent="0.25">
      <c r="A75" s="6" t="s">
        <v>189</v>
      </c>
      <c r="B75" s="32" t="s">
        <v>31</v>
      </c>
      <c r="C75" s="32" t="s">
        <v>32</v>
      </c>
      <c r="D75" s="32" t="s">
        <v>33</v>
      </c>
      <c r="E75" s="32" t="s">
        <v>34</v>
      </c>
      <c r="F75" s="32" t="s">
        <v>35</v>
      </c>
      <c r="G75" s="32">
        <v>80111600</v>
      </c>
      <c r="H75" s="32" t="s">
        <v>122</v>
      </c>
      <c r="I75" s="32" t="s">
        <v>37</v>
      </c>
      <c r="J75" s="32" t="s">
        <v>38</v>
      </c>
      <c r="K75" s="32" t="s">
        <v>39</v>
      </c>
      <c r="L75" s="32" t="s">
        <v>39</v>
      </c>
      <c r="M75" s="32">
        <v>10</v>
      </c>
      <c r="N75" s="34">
        <v>7000000</v>
      </c>
      <c r="O75" s="34">
        <v>70000000</v>
      </c>
      <c r="P75" s="32" t="s">
        <v>40</v>
      </c>
      <c r="Q75" s="33" t="s">
        <v>41</v>
      </c>
      <c r="R75" s="33" t="s">
        <v>42</v>
      </c>
      <c r="S75" s="33" t="s">
        <v>43</v>
      </c>
      <c r="T75" s="32" t="s">
        <v>0</v>
      </c>
      <c r="U75" s="32" t="s">
        <v>123</v>
      </c>
      <c r="V75" s="36" t="s">
        <v>190</v>
      </c>
    </row>
    <row r="76" spans="1:22" s="156" customFormat="1" ht="409.5" x14ac:dyDescent="0.25">
      <c r="A76" s="6" t="s">
        <v>191</v>
      </c>
      <c r="B76" s="32" t="s">
        <v>31</v>
      </c>
      <c r="C76" s="32" t="s">
        <v>32</v>
      </c>
      <c r="D76" s="32" t="s">
        <v>33</v>
      </c>
      <c r="E76" s="32" t="s">
        <v>34</v>
      </c>
      <c r="F76" s="32" t="s">
        <v>35</v>
      </c>
      <c r="G76" s="32">
        <v>80111600</v>
      </c>
      <c r="H76" s="32" t="s">
        <v>122</v>
      </c>
      <c r="I76" s="32" t="s">
        <v>37</v>
      </c>
      <c r="J76" s="32" t="s">
        <v>38</v>
      </c>
      <c r="K76" s="32" t="s">
        <v>39</v>
      </c>
      <c r="L76" s="32" t="s">
        <v>39</v>
      </c>
      <c r="M76" s="32">
        <v>10</v>
      </c>
      <c r="N76" s="34">
        <v>5665000</v>
      </c>
      <c r="O76" s="34">
        <v>56650000</v>
      </c>
      <c r="P76" s="32" t="s">
        <v>40</v>
      </c>
      <c r="Q76" s="33" t="s">
        <v>41</v>
      </c>
      <c r="R76" s="33" t="s">
        <v>42</v>
      </c>
      <c r="S76" s="33" t="s">
        <v>43</v>
      </c>
      <c r="T76" s="32" t="s">
        <v>0</v>
      </c>
      <c r="U76" s="32" t="s">
        <v>123</v>
      </c>
      <c r="V76" s="36" t="s">
        <v>192</v>
      </c>
    </row>
    <row r="77" spans="1:22" s="156" customFormat="1" ht="409.5" x14ac:dyDescent="0.25">
      <c r="A77" s="6" t="s">
        <v>193</v>
      </c>
      <c r="B77" s="32" t="s">
        <v>31</v>
      </c>
      <c r="C77" s="32" t="s">
        <v>32</v>
      </c>
      <c r="D77" s="32" t="s">
        <v>33</v>
      </c>
      <c r="E77" s="32" t="s">
        <v>34</v>
      </c>
      <c r="F77" s="32" t="s">
        <v>35</v>
      </c>
      <c r="G77" s="32">
        <v>80111600</v>
      </c>
      <c r="H77" s="32" t="s">
        <v>194</v>
      </c>
      <c r="I77" s="32" t="s">
        <v>195</v>
      </c>
      <c r="J77" s="32" t="s">
        <v>196</v>
      </c>
      <c r="K77" s="32" t="s">
        <v>39</v>
      </c>
      <c r="L77" s="32" t="s">
        <v>39</v>
      </c>
      <c r="M77" s="32">
        <v>10</v>
      </c>
      <c r="N77" s="32" t="s">
        <v>43</v>
      </c>
      <c r="O77" s="34">
        <v>139670000</v>
      </c>
      <c r="P77" s="32" t="s">
        <v>40</v>
      </c>
      <c r="Q77" s="33" t="s">
        <v>41</v>
      </c>
      <c r="R77" s="33" t="s">
        <v>42</v>
      </c>
      <c r="S77" s="33" t="s">
        <v>43</v>
      </c>
      <c r="T77" s="32" t="s">
        <v>0</v>
      </c>
      <c r="U77" s="32" t="s">
        <v>197</v>
      </c>
      <c r="V77" s="36" t="s">
        <v>198</v>
      </c>
    </row>
    <row r="78" spans="1:22" s="156" customFormat="1" ht="409.5" x14ac:dyDescent="0.25">
      <c r="A78" s="6" t="s">
        <v>199</v>
      </c>
      <c r="B78" s="32" t="s">
        <v>31</v>
      </c>
      <c r="C78" s="32" t="s">
        <v>32</v>
      </c>
      <c r="D78" s="32" t="s">
        <v>33</v>
      </c>
      <c r="E78" s="32" t="s">
        <v>34</v>
      </c>
      <c r="F78" s="32" t="s">
        <v>35</v>
      </c>
      <c r="G78" s="32">
        <v>80111600</v>
      </c>
      <c r="H78" s="32" t="s">
        <v>200</v>
      </c>
      <c r="I78" s="32" t="s">
        <v>56</v>
      </c>
      <c r="J78" s="32" t="s">
        <v>201</v>
      </c>
      <c r="K78" s="32" t="s">
        <v>39</v>
      </c>
      <c r="L78" s="32" t="s">
        <v>39</v>
      </c>
      <c r="M78" s="32">
        <v>10</v>
      </c>
      <c r="N78" s="32" t="s">
        <v>43</v>
      </c>
      <c r="O78" s="34">
        <v>482727000</v>
      </c>
      <c r="P78" s="32" t="s">
        <v>40</v>
      </c>
      <c r="Q78" s="33" t="s">
        <v>41</v>
      </c>
      <c r="R78" s="33" t="s">
        <v>42</v>
      </c>
      <c r="S78" s="33" t="s">
        <v>43</v>
      </c>
      <c r="T78" s="32" t="s">
        <v>0</v>
      </c>
      <c r="U78" s="32" t="s">
        <v>202</v>
      </c>
      <c r="V78" s="36" t="s">
        <v>203</v>
      </c>
    </row>
    <row r="79" spans="1:22" s="156" customFormat="1" ht="409.5" x14ac:dyDescent="0.25">
      <c r="A79" s="6" t="s">
        <v>204</v>
      </c>
      <c r="B79" s="32" t="s">
        <v>31</v>
      </c>
      <c r="C79" s="32" t="s">
        <v>32</v>
      </c>
      <c r="D79" s="32" t="s">
        <v>33</v>
      </c>
      <c r="E79" s="32" t="s">
        <v>34</v>
      </c>
      <c r="F79" s="32" t="s">
        <v>35</v>
      </c>
      <c r="G79" s="32">
        <v>80111600</v>
      </c>
      <c r="H79" s="32" t="s">
        <v>52</v>
      </c>
      <c r="I79" s="32" t="s">
        <v>37</v>
      </c>
      <c r="J79" s="32" t="s">
        <v>38</v>
      </c>
      <c r="K79" s="32" t="s">
        <v>39</v>
      </c>
      <c r="L79" s="32" t="s">
        <v>39</v>
      </c>
      <c r="M79" s="32">
        <v>6</v>
      </c>
      <c r="N79" s="34">
        <v>4000000</v>
      </c>
      <c r="O79" s="34">
        <f>Tabla1[[#This Row],[VALOR ESTIMADO MENSUAL]]*Tabla1[[#This Row],[DURACIÓN ESTIMADA DEL CONTRATO
(días o meses)]]</f>
        <v>24000000</v>
      </c>
      <c r="P79" s="32" t="s">
        <v>40</v>
      </c>
      <c r="Q79" s="33" t="s">
        <v>41</v>
      </c>
      <c r="R79" s="33" t="s">
        <v>42</v>
      </c>
      <c r="S79" s="33" t="s">
        <v>43</v>
      </c>
      <c r="T79" s="32" t="s">
        <v>0</v>
      </c>
      <c r="U79" s="32" t="s">
        <v>53</v>
      </c>
      <c r="V79" s="36" t="s">
        <v>205</v>
      </c>
    </row>
    <row r="80" spans="1:22" s="156" customFormat="1" ht="409.5" x14ac:dyDescent="0.25">
      <c r="A80" s="6" t="s">
        <v>206</v>
      </c>
      <c r="B80" s="32" t="s">
        <v>31</v>
      </c>
      <c r="C80" s="32" t="s">
        <v>32</v>
      </c>
      <c r="D80" s="32" t="s">
        <v>33</v>
      </c>
      <c r="E80" s="32" t="s">
        <v>34</v>
      </c>
      <c r="F80" s="32" t="s">
        <v>35</v>
      </c>
      <c r="G80" s="32">
        <v>80111600</v>
      </c>
      <c r="H80" s="32" t="s">
        <v>52</v>
      </c>
      <c r="I80" s="32" t="s">
        <v>37</v>
      </c>
      <c r="J80" s="32" t="s">
        <v>38</v>
      </c>
      <c r="K80" s="35" t="s">
        <v>71</v>
      </c>
      <c r="L80" s="35" t="s">
        <v>71</v>
      </c>
      <c r="M80" s="35">
        <v>4</v>
      </c>
      <c r="N80" s="34">
        <v>4000000</v>
      </c>
      <c r="O80" s="34">
        <f>Tabla1[[#This Row],[VALOR ESTIMADO MENSUAL]]*Tabla1[[#This Row],[DURACIÓN ESTIMADA DEL CONTRATO
(días o meses)]]</f>
        <v>16000000</v>
      </c>
      <c r="P80" s="32" t="s">
        <v>40</v>
      </c>
      <c r="Q80" s="33" t="s">
        <v>41</v>
      </c>
      <c r="R80" s="33" t="s">
        <v>42</v>
      </c>
      <c r="S80" s="33" t="s">
        <v>43</v>
      </c>
      <c r="T80" s="35"/>
      <c r="U80" s="32" t="s">
        <v>53</v>
      </c>
      <c r="V80" s="36" t="s">
        <v>205</v>
      </c>
    </row>
    <row r="81" spans="1:22" s="156" customFormat="1" ht="409.5" x14ac:dyDescent="0.25">
      <c r="A81" s="6" t="s">
        <v>207</v>
      </c>
      <c r="B81" s="32" t="s">
        <v>31</v>
      </c>
      <c r="C81" s="32" t="s">
        <v>32</v>
      </c>
      <c r="D81" s="32" t="s">
        <v>33</v>
      </c>
      <c r="E81" s="32" t="s">
        <v>34</v>
      </c>
      <c r="F81" s="32" t="s">
        <v>35</v>
      </c>
      <c r="G81" s="32">
        <v>80111600</v>
      </c>
      <c r="H81" s="32" t="s">
        <v>88</v>
      </c>
      <c r="I81" s="32" t="s">
        <v>56</v>
      </c>
      <c r="J81" s="32" t="s">
        <v>38</v>
      </c>
      <c r="K81" s="32" t="s">
        <v>39</v>
      </c>
      <c r="L81" s="32" t="s">
        <v>39</v>
      </c>
      <c r="M81" s="32">
        <v>8</v>
      </c>
      <c r="N81" s="34">
        <v>4500000</v>
      </c>
      <c r="O81" s="34">
        <f>Tabla1[[#This Row],[VALOR ESTIMADO MENSUAL]]*Tabla1[[#This Row],[DURACIÓN ESTIMADA DEL CONTRATO
(días o meses)]]</f>
        <v>36000000</v>
      </c>
      <c r="P81" s="32" t="s">
        <v>40</v>
      </c>
      <c r="Q81" s="33" t="s">
        <v>41</v>
      </c>
      <c r="R81" s="33" t="s">
        <v>42</v>
      </c>
      <c r="S81" s="33" t="s">
        <v>43</v>
      </c>
      <c r="T81" s="32" t="s">
        <v>0</v>
      </c>
      <c r="U81" s="32" t="s">
        <v>89</v>
      </c>
      <c r="V81" s="36" t="s">
        <v>208</v>
      </c>
    </row>
    <row r="82" spans="1:22" s="156" customFormat="1" ht="409.5" x14ac:dyDescent="0.25">
      <c r="A82" s="6" t="s">
        <v>209</v>
      </c>
      <c r="B82" s="32" t="s">
        <v>31</v>
      </c>
      <c r="C82" s="32" t="s">
        <v>32</v>
      </c>
      <c r="D82" s="32" t="s">
        <v>33</v>
      </c>
      <c r="E82" s="32" t="s">
        <v>34</v>
      </c>
      <c r="F82" s="32" t="s">
        <v>35</v>
      </c>
      <c r="G82" s="32">
        <v>80111600</v>
      </c>
      <c r="H82" s="32" t="s">
        <v>210</v>
      </c>
      <c r="I82" s="32" t="s">
        <v>37</v>
      </c>
      <c r="J82" s="32" t="s">
        <v>38</v>
      </c>
      <c r="K82" s="32" t="s">
        <v>39</v>
      </c>
      <c r="L82" s="32" t="s">
        <v>39</v>
      </c>
      <c r="M82" s="32">
        <v>8</v>
      </c>
      <c r="N82" s="34">
        <v>3300000</v>
      </c>
      <c r="O82" s="34">
        <f>Tabla1[[#This Row],[VALOR ESTIMADO MENSUAL]]*Tabla1[[#This Row],[DURACIÓN ESTIMADA DEL CONTRATO
(días o meses)]]</f>
        <v>26400000</v>
      </c>
      <c r="P82" s="32" t="s">
        <v>40</v>
      </c>
      <c r="Q82" s="33" t="s">
        <v>41</v>
      </c>
      <c r="R82" s="33" t="s">
        <v>42</v>
      </c>
      <c r="S82" s="33" t="s">
        <v>43</v>
      </c>
      <c r="T82" s="32" t="s">
        <v>0</v>
      </c>
      <c r="U82" s="32" t="s">
        <v>211</v>
      </c>
      <c r="V82" s="36" t="s">
        <v>212</v>
      </c>
    </row>
    <row r="83" spans="1:22" s="156" customFormat="1" ht="409.5" x14ac:dyDescent="0.25">
      <c r="A83" s="6" t="s">
        <v>213</v>
      </c>
      <c r="B83" s="32" t="s">
        <v>31</v>
      </c>
      <c r="C83" s="32" t="s">
        <v>32</v>
      </c>
      <c r="D83" s="32" t="s">
        <v>33</v>
      </c>
      <c r="E83" s="32" t="s">
        <v>34</v>
      </c>
      <c r="F83" s="32" t="s">
        <v>35</v>
      </c>
      <c r="G83" s="32">
        <v>80111600</v>
      </c>
      <c r="H83" s="32" t="s">
        <v>63</v>
      </c>
      <c r="I83" s="32" t="s">
        <v>37</v>
      </c>
      <c r="J83" s="32" t="s">
        <v>38</v>
      </c>
      <c r="K83" s="32" t="s">
        <v>39</v>
      </c>
      <c r="L83" s="32" t="s">
        <v>39</v>
      </c>
      <c r="M83" s="32">
        <v>10</v>
      </c>
      <c r="N83" s="34">
        <v>3421000</v>
      </c>
      <c r="O83" s="34">
        <v>34210000</v>
      </c>
      <c r="P83" s="32" t="s">
        <v>40</v>
      </c>
      <c r="Q83" s="33" t="s">
        <v>41</v>
      </c>
      <c r="R83" s="33" t="s">
        <v>42</v>
      </c>
      <c r="S83" s="33" t="s">
        <v>43</v>
      </c>
      <c r="T83" s="32" t="s">
        <v>0</v>
      </c>
      <c r="U83" s="32" t="s">
        <v>64</v>
      </c>
      <c r="V83" s="36" t="s">
        <v>214</v>
      </c>
    </row>
    <row r="84" spans="1:22" s="156" customFormat="1" ht="409.5" x14ac:dyDescent="0.25">
      <c r="A84" s="6" t="s">
        <v>215</v>
      </c>
      <c r="B84" s="32" t="s">
        <v>31</v>
      </c>
      <c r="C84" s="32" t="s">
        <v>32</v>
      </c>
      <c r="D84" s="32" t="s">
        <v>33</v>
      </c>
      <c r="E84" s="32" t="s">
        <v>34</v>
      </c>
      <c r="F84" s="32" t="s">
        <v>35</v>
      </c>
      <c r="G84" s="32">
        <v>80111600</v>
      </c>
      <c r="H84" s="32" t="s">
        <v>216</v>
      </c>
      <c r="I84" s="32" t="s">
        <v>139</v>
      </c>
      <c r="J84" s="32" t="s">
        <v>38</v>
      </c>
      <c r="K84" s="32" t="s">
        <v>39</v>
      </c>
      <c r="L84" s="32" t="s">
        <v>39</v>
      </c>
      <c r="M84" s="32">
        <v>6</v>
      </c>
      <c r="N84" s="34">
        <v>3914000</v>
      </c>
      <c r="O84" s="34">
        <f>Tabla1[[#This Row],[VALOR ESTIMADO MENSUAL]]*Tabla1[[#This Row],[DURACIÓN ESTIMADA DEL CONTRATO
(días o meses)]]</f>
        <v>23484000</v>
      </c>
      <c r="P84" s="32" t="s">
        <v>40</v>
      </c>
      <c r="Q84" s="33" t="s">
        <v>41</v>
      </c>
      <c r="R84" s="33" t="s">
        <v>42</v>
      </c>
      <c r="S84" s="33" t="s">
        <v>43</v>
      </c>
      <c r="T84" s="32" t="s">
        <v>0</v>
      </c>
      <c r="U84" s="32" t="s">
        <v>217</v>
      </c>
      <c r="V84" s="36" t="s">
        <v>218</v>
      </c>
    </row>
    <row r="85" spans="1:22" s="156" customFormat="1" ht="409.5" x14ac:dyDescent="0.25">
      <c r="A85" s="6" t="s">
        <v>219</v>
      </c>
      <c r="B85" s="32" t="s">
        <v>31</v>
      </c>
      <c r="C85" s="32" t="s">
        <v>32</v>
      </c>
      <c r="D85" s="32" t="s">
        <v>33</v>
      </c>
      <c r="E85" s="32" t="s">
        <v>34</v>
      </c>
      <c r="F85" s="32" t="s">
        <v>35</v>
      </c>
      <c r="G85" s="32">
        <v>80111600</v>
      </c>
      <c r="H85" s="32" t="s">
        <v>216</v>
      </c>
      <c r="I85" s="32" t="s">
        <v>139</v>
      </c>
      <c r="J85" s="32" t="s">
        <v>38</v>
      </c>
      <c r="K85" s="35" t="s">
        <v>71</v>
      </c>
      <c r="L85" s="35" t="s">
        <v>71</v>
      </c>
      <c r="M85" s="35">
        <v>4</v>
      </c>
      <c r="N85" s="34">
        <v>3914000</v>
      </c>
      <c r="O85" s="34">
        <f>Tabla1[[#This Row],[VALOR ESTIMADO MENSUAL]]*Tabla1[[#This Row],[DURACIÓN ESTIMADA DEL CONTRATO
(días o meses)]]</f>
        <v>15656000</v>
      </c>
      <c r="P85" s="32" t="s">
        <v>40</v>
      </c>
      <c r="Q85" s="33" t="s">
        <v>41</v>
      </c>
      <c r="R85" s="33" t="s">
        <v>42</v>
      </c>
      <c r="S85" s="33" t="s">
        <v>43</v>
      </c>
      <c r="T85" s="35"/>
      <c r="U85" s="32" t="s">
        <v>217</v>
      </c>
      <c r="V85" s="36" t="s">
        <v>218</v>
      </c>
    </row>
    <row r="86" spans="1:22" s="156" customFormat="1" ht="409.5" x14ac:dyDescent="0.25">
      <c r="A86" s="6" t="s">
        <v>220</v>
      </c>
      <c r="B86" s="32" t="s">
        <v>31</v>
      </c>
      <c r="C86" s="32" t="s">
        <v>32</v>
      </c>
      <c r="D86" s="32" t="s">
        <v>33</v>
      </c>
      <c r="E86" s="32" t="s">
        <v>34</v>
      </c>
      <c r="F86" s="32" t="s">
        <v>35</v>
      </c>
      <c r="G86" s="32">
        <v>80111600</v>
      </c>
      <c r="H86" s="32" t="s">
        <v>216</v>
      </c>
      <c r="I86" s="32" t="s">
        <v>139</v>
      </c>
      <c r="J86" s="32" t="s">
        <v>38</v>
      </c>
      <c r="K86" s="32" t="s">
        <v>39</v>
      </c>
      <c r="L86" s="32" t="s">
        <v>39</v>
      </c>
      <c r="M86" s="32">
        <v>10</v>
      </c>
      <c r="N86" s="34">
        <v>4635000</v>
      </c>
      <c r="O86" s="34">
        <v>46350000</v>
      </c>
      <c r="P86" s="32" t="s">
        <v>40</v>
      </c>
      <c r="Q86" s="33" t="s">
        <v>41</v>
      </c>
      <c r="R86" s="33" t="s">
        <v>42</v>
      </c>
      <c r="S86" s="33" t="s">
        <v>43</v>
      </c>
      <c r="T86" s="32" t="s">
        <v>0</v>
      </c>
      <c r="U86" s="32" t="s">
        <v>217</v>
      </c>
      <c r="V86" s="36" t="s">
        <v>221</v>
      </c>
    </row>
    <row r="87" spans="1:22" s="156" customFormat="1" ht="409.5" x14ac:dyDescent="0.25">
      <c r="A87" s="6" t="s">
        <v>222</v>
      </c>
      <c r="B87" s="32" t="s">
        <v>31</v>
      </c>
      <c r="C87" s="32" t="s">
        <v>32</v>
      </c>
      <c r="D87" s="32" t="s">
        <v>33</v>
      </c>
      <c r="E87" s="32" t="s">
        <v>34</v>
      </c>
      <c r="F87" s="32" t="s">
        <v>35</v>
      </c>
      <c r="G87" s="32">
        <v>80111600</v>
      </c>
      <c r="H87" s="32" t="s">
        <v>210</v>
      </c>
      <c r="I87" s="32" t="s">
        <v>56</v>
      </c>
      <c r="J87" s="32" t="s">
        <v>38</v>
      </c>
      <c r="K87" s="32" t="s">
        <v>39</v>
      </c>
      <c r="L87" s="32" t="s">
        <v>39</v>
      </c>
      <c r="M87" s="32">
        <v>7.5</v>
      </c>
      <c r="N87" s="34">
        <v>1266000</v>
      </c>
      <c r="O87" s="34">
        <v>9495000</v>
      </c>
      <c r="P87" s="32" t="s">
        <v>40</v>
      </c>
      <c r="Q87" s="33" t="s">
        <v>41</v>
      </c>
      <c r="R87" s="33" t="s">
        <v>42</v>
      </c>
      <c r="S87" s="33" t="s">
        <v>43</v>
      </c>
      <c r="T87" s="32" t="s">
        <v>0</v>
      </c>
      <c r="U87" s="32" t="s">
        <v>211</v>
      </c>
      <c r="V87" s="36" t="s">
        <v>223</v>
      </c>
    </row>
    <row r="88" spans="1:22" s="156" customFormat="1" ht="409.5" x14ac:dyDescent="0.25">
      <c r="A88" s="6" t="s">
        <v>224</v>
      </c>
      <c r="B88" s="32" t="s">
        <v>31</v>
      </c>
      <c r="C88" s="32" t="s">
        <v>32</v>
      </c>
      <c r="D88" s="32" t="s">
        <v>33</v>
      </c>
      <c r="E88" s="32" t="s">
        <v>34</v>
      </c>
      <c r="F88" s="32" t="s">
        <v>35</v>
      </c>
      <c r="G88" s="32">
        <v>80111600</v>
      </c>
      <c r="H88" s="32" t="s">
        <v>210</v>
      </c>
      <c r="I88" s="32" t="s">
        <v>56</v>
      </c>
      <c r="J88" s="32" t="s">
        <v>38</v>
      </c>
      <c r="K88" s="32" t="s">
        <v>39</v>
      </c>
      <c r="L88" s="32" t="s">
        <v>39</v>
      </c>
      <c r="M88" s="32">
        <v>7.5</v>
      </c>
      <c r="N88" s="34">
        <v>1266000</v>
      </c>
      <c r="O88" s="34">
        <v>9495000</v>
      </c>
      <c r="P88" s="32" t="s">
        <v>40</v>
      </c>
      <c r="Q88" s="33" t="s">
        <v>41</v>
      </c>
      <c r="R88" s="33" t="s">
        <v>42</v>
      </c>
      <c r="S88" s="33" t="s">
        <v>43</v>
      </c>
      <c r="T88" s="32" t="s">
        <v>0</v>
      </c>
      <c r="U88" s="32" t="s">
        <v>211</v>
      </c>
      <c r="V88" s="36" t="s">
        <v>225</v>
      </c>
    </row>
    <row r="89" spans="1:22" s="156" customFormat="1" ht="409.5" x14ac:dyDescent="0.25">
      <c r="A89" s="6" t="s">
        <v>226</v>
      </c>
      <c r="B89" s="32" t="s">
        <v>31</v>
      </c>
      <c r="C89" s="32" t="s">
        <v>32</v>
      </c>
      <c r="D89" s="32" t="s">
        <v>33</v>
      </c>
      <c r="E89" s="32" t="s">
        <v>34</v>
      </c>
      <c r="F89" s="32" t="s">
        <v>35</v>
      </c>
      <c r="G89" s="32">
        <v>80111600</v>
      </c>
      <c r="H89" s="32" t="s">
        <v>210</v>
      </c>
      <c r="I89" s="32" t="s">
        <v>56</v>
      </c>
      <c r="J89" s="32" t="s">
        <v>38</v>
      </c>
      <c r="K89" s="32" t="s">
        <v>39</v>
      </c>
      <c r="L89" s="32" t="s">
        <v>39</v>
      </c>
      <c r="M89" s="32">
        <v>7.5</v>
      </c>
      <c r="N89" s="34">
        <v>1266000</v>
      </c>
      <c r="O89" s="34">
        <v>9495000</v>
      </c>
      <c r="P89" s="32" t="s">
        <v>40</v>
      </c>
      <c r="Q89" s="33" t="s">
        <v>41</v>
      </c>
      <c r="R89" s="33" t="s">
        <v>42</v>
      </c>
      <c r="S89" s="33" t="s">
        <v>43</v>
      </c>
      <c r="T89" s="32" t="s">
        <v>0</v>
      </c>
      <c r="U89" s="32" t="s">
        <v>211</v>
      </c>
      <c r="V89" s="36" t="s">
        <v>227</v>
      </c>
    </row>
    <row r="90" spans="1:22" s="156" customFormat="1" ht="409.5" x14ac:dyDescent="0.25">
      <c r="A90" s="6" t="s">
        <v>228</v>
      </c>
      <c r="B90" s="32" t="s">
        <v>31</v>
      </c>
      <c r="C90" s="32" t="s">
        <v>32</v>
      </c>
      <c r="D90" s="32" t="s">
        <v>33</v>
      </c>
      <c r="E90" s="32" t="s">
        <v>34</v>
      </c>
      <c r="F90" s="32" t="s">
        <v>35</v>
      </c>
      <c r="G90" s="32">
        <v>80111600</v>
      </c>
      <c r="H90" s="32" t="s">
        <v>210</v>
      </c>
      <c r="I90" s="32" t="s">
        <v>56</v>
      </c>
      <c r="J90" s="32" t="s">
        <v>38</v>
      </c>
      <c r="K90" s="32" t="s">
        <v>39</v>
      </c>
      <c r="L90" s="32" t="s">
        <v>39</v>
      </c>
      <c r="M90" s="32">
        <v>7.5</v>
      </c>
      <c r="N90" s="34">
        <v>1266000</v>
      </c>
      <c r="O90" s="34">
        <v>9495000</v>
      </c>
      <c r="P90" s="32" t="s">
        <v>40</v>
      </c>
      <c r="Q90" s="33" t="s">
        <v>41</v>
      </c>
      <c r="R90" s="33" t="s">
        <v>42</v>
      </c>
      <c r="S90" s="33" t="s">
        <v>43</v>
      </c>
      <c r="T90" s="32" t="s">
        <v>0</v>
      </c>
      <c r="U90" s="32" t="s">
        <v>211</v>
      </c>
      <c r="V90" s="36" t="s">
        <v>229</v>
      </c>
    </row>
    <row r="91" spans="1:22" s="156" customFormat="1" ht="409.5" x14ac:dyDescent="0.25">
      <c r="A91" s="6" t="s">
        <v>230</v>
      </c>
      <c r="B91" s="32" t="s">
        <v>31</v>
      </c>
      <c r="C91" s="32" t="s">
        <v>32</v>
      </c>
      <c r="D91" s="32" t="s">
        <v>33</v>
      </c>
      <c r="E91" s="32" t="s">
        <v>34</v>
      </c>
      <c r="F91" s="32" t="s">
        <v>35</v>
      </c>
      <c r="G91" s="32">
        <v>80111600</v>
      </c>
      <c r="H91" s="32" t="s">
        <v>210</v>
      </c>
      <c r="I91" s="32" t="s">
        <v>56</v>
      </c>
      <c r="J91" s="32" t="s">
        <v>38</v>
      </c>
      <c r="K91" s="32" t="s">
        <v>39</v>
      </c>
      <c r="L91" s="32" t="s">
        <v>39</v>
      </c>
      <c r="M91" s="32">
        <v>7.5</v>
      </c>
      <c r="N91" s="34">
        <v>1266000</v>
      </c>
      <c r="O91" s="34">
        <v>9495000</v>
      </c>
      <c r="P91" s="32" t="s">
        <v>40</v>
      </c>
      <c r="Q91" s="33" t="s">
        <v>41</v>
      </c>
      <c r="R91" s="33" t="s">
        <v>42</v>
      </c>
      <c r="S91" s="33" t="s">
        <v>43</v>
      </c>
      <c r="T91" s="32" t="s">
        <v>0</v>
      </c>
      <c r="U91" s="32" t="s">
        <v>211</v>
      </c>
      <c r="V91" s="36" t="s">
        <v>231</v>
      </c>
    </row>
    <row r="92" spans="1:22" s="156" customFormat="1" ht="409.5" x14ac:dyDescent="0.25">
      <c r="A92" s="6" t="s">
        <v>232</v>
      </c>
      <c r="B92" s="32" t="s">
        <v>31</v>
      </c>
      <c r="C92" s="32" t="s">
        <v>32</v>
      </c>
      <c r="D92" s="32" t="s">
        <v>33</v>
      </c>
      <c r="E92" s="32" t="s">
        <v>34</v>
      </c>
      <c r="F92" s="32" t="s">
        <v>35</v>
      </c>
      <c r="G92" s="32">
        <v>80111600</v>
      </c>
      <c r="H92" s="32" t="s">
        <v>210</v>
      </c>
      <c r="I92" s="32" t="s">
        <v>56</v>
      </c>
      <c r="J92" s="32" t="s">
        <v>38</v>
      </c>
      <c r="K92" s="32" t="s">
        <v>39</v>
      </c>
      <c r="L92" s="32" t="s">
        <v>39</v>
      </c>
      <c r="M92" s="32">
        <v>7.5</v>
      </c>
      <c r="N92" s="34">
        <v>1266000</v>
      </c>
      <c r="O92" s="34">
        <v>9495000</v>
      </c>
      <c r="P92" s="32" t="s">
        <v>40</v>
      </c>
      <c r="Q92" s="33" t="s">
        <v>41</v>
      </c>
      <c r="R92" s="33" t="s">
        <v>42</v>
      </c>
      <c r="S92" s="33" t="s">
        <v>43</v>
      </c>
      <c r="T92" s="32" t="s">
        <v>0</v>
      </c>
      <c r="U92" s="32" t="s">
        <v>211</v>
      </c>
      <c r="V92" s="36" t="s">
        <v>233</v>
      </c>
    </row>
    <row r="93" spans="1:22" s="156" customFormat="1" ht="409.5" x14ac:dyDescent="0.25">
      <c r="A93" s="6" t="s">
        <v>234</v>
      </c>
      <c r="B93" s="32" t="s">
        <v>31</v>
      </c>
      <c r="C93" s="32" t="s">
        <v>32</v>
      </c>
      <c r="D93" s="32" t="s">
        <v>33</v>
      </c>
      <c r="E93" s="32" t="s">
        <v>34</v>
      </c>
      <c r="F93" s="32" t="s">
        <v>35</v>
      </c>
      <c r="G93" s="32">
        <v>80111600</v>
      </c>
      <c r="H93" s="32" t="s">
        <v>210</v>
      </c>
      <c r="I93" s="32" t="s">
        <v>56</v>
      </c>
      <c r="J93" s="32" t="s">
        <v>38</v>
      </c>
      <c r="K93" s="32" t="s">
        <v>39</v>
      </c>
      <c r="L93" s="32" t="s">
        <v>39</v>
      </c>
      <c r="M93" s="32">
        <v>7.5</v>
      </c>
      <c r="N93" s="34">
        <v>1266000</v>
      </c>
      <c r="O93" s="34">
        <v>9495000</v>
      </c>
      <c r="P93" s="32" t="s">
        <v>40</v>
      </c>
      <c r="Q93" s="33" t="s">
        <v>41</v>
      </c>
      <c r="R93" s="33" t="s">
        <v>42</v>
      </c>
      <c r="S93" s="33" t="s">
        <v>43</v>
      </c>
      <c r="T93" s="32" t="s">
        <v>0</v>
      </c>
      <c r="U93" s="32" t="s">
        <v>211</v>
      </c>
      <c r="V93" s="36" t="s">
        <v>235</v>
      </c>
    </row>
    <row r="94" spans="1:22" s="156" customFormat="1" ht="409.5" x14ac:dyDescent="0.25">
      <c r="A94" s="6" t="s">
        <v>236</v>
      </c>
      <c r="B94" s="32" t="s">
        <v>237</v>
      </c>
      <c r="C94" s="32" t="s">
        <v>238</v>
      </c>
      <c r="D94" s="32" t="s">
        <v>239</v>
      </c>
      <c r="E94" s="32" t="s">
        <v>240</v>
      </c>
      <c r="F94" s="32" t="s">
        <v>241</v>
      </c>
      <c r="G94" s="103">
        <v>86101710</v>
      </c>
      <c r="H94" s="32" t="s">
        <v>242</v>
      </c>
      <c r="I94" s="32" t="s">
        <v>56</v>
      </c>
      <c r="J94" s="32" t="s">
        <v>38</v>
      </c>
      <c r="K94" s="33" t="s">
        <v>243</v>
      </c>
      <c r="L94" s="33" t="s">
        <v>244</v>
      </c>
      <c r="M94" s="33">
        <v>6</v>
      </c>
      <c r="N94" s="32" t="s">
        <v>43</v>
      </c>
      <c r="O94" s="34">
        <f>456099599+710</f>
        <v>456100309</v>
      </c>
      <c r="P94" s="32" t="s">
        <v>245</v>
      </c>
      <c r="Q94" s="33" t="s">
        <v>41</v>
      </c>
      <c r="R94" s="33" t="s">
        <v>42</v>
      </c>
      <c r="S94" s="33" t="s">
        <v>43</v>
      </c>
      <c r="T94" s="32" t="s">
        <v>0</v>
      </c>
      <c r="U94" s="32" t="s">
        <v>242</v>
      </c>
      <c r="V94" s="36" t="s">
        <v>246</v>
      </c>
    </row>
    <row r="95" spans="1:22" s="156" customFormat="1" ht="409.5" x14ac:dyDescent="0.25">
      <c r="A95" s="6" t="s">
        <v>247</v>
      </c>
      <c r="B95" s="32" t="s">
        <v>237</v>
      </c>
      <c r="C95" s="32" t="s">
        <v>238</v>
      </c>
      <c r="D95" s="32" t="s">
        <v>239</v>
      </c>
      <c r="E95" s="32" t="s">
        <v>240</v>
      </c>
      <c r="F95" s="32" t="s">
        <v>241</v>
      </c>
      <c r="G95" s="103" t="s">
        <v>248</v>
      </c>
      <c r="H95" s="32" t="s">
        <v>249</v>
      </c>
      <c r="I95" s="32" t="s">
        <v>56</v>
      </c>
      <c r="J95" s="32" t="s">
        <v>38</v>
      </c>
      <c r="K95" s="33" t="s">
        <v>250</v>
      </c>
      <c r="L95" s="33" t="s">
        <v>244</v>
      </c>
      <c r="M95" s="33">
        <v>6</v>
      </c>
      <c r="N95" s="32" t="s">
        <v>43</v>
      </c>
      <c r="O95" s="34">
        <v>35000000</v>
      </c>
      <c r="P95" s="32" t="s">
        <v>245</v>
      </c>
      <c r="Q95" s="33" t="s">
        <v>41</v>
      </c>
      <c r="R95" s="33" t="s">
        <v>42</v>
      </c>
      <c r="S95" s="33" t="s">
        <v>43</v>
      </c>
      <c r="T95" s="32" t="s">
        <v>0</v>
      </c>
      <c r="U95" s="32" t="s">
        <v>249</v>
      </c>
      <c r="V95" s="36" t="s">
        <v>251</v>
      </c>
    </row>
    <row r="96" spans="1:22" s="156" customFormat="1" ht="409.5" x14ac:dyDescent="0.25">
      <c r="A96" s="6" t="s">
        <v>252</v>
      </c>
      <c r="B96" s="32" t="s">
        <v>237</v>
      </c>
      <c r="C96" s="32" t="s">
        <v>238</v>
      </c>
      <c r="D96" s="32" t="s">
        <v>239</v>
      </c>
      <c r="E96" s="32" t="s">
        <v>240</v>
      </c>
      <c r="F96" s="32" t="s">
        <v>241</v>
      </c>
      <c r="G96" s="103">
        <v>80111600</v>
      </c>
      <c r="H96" s="32" t="s">
        <v>253</v>
      </c>
      <c r="I96" s="32" t="s">
        <v>56</v>
      </c>
      <c r="J96" s="32" t="s">
        <v>38</v>
      </c>
      <c r="K96" s="33" t="s">
        <v>254</v>
      </c>
      <c r="L96" s="33" t="s">
        <v>254</v>
      </c>
      <c r="M96" s="33">
        <v>6</v>
      </c>
      <c r="N96" s="34">
        <v>4600000</v>
      </c>
      <c r="O96" s="34">
        <v>27600000</v>
      </c>
      <c r="P96" s="32" t="s">
        <v>245</v>
      </c>
      <c r="Q96" s="33" t="s">
        <v>41</v>
      </c>
      <c r="R96" s="33" t="s">
        <v>42</v>
      </c>
      <c r="S96" s="33" t="s">
        <v>43</v>
      </c>
      <c r="T96" s="32" t="s">
        <v>0</v>
      </c>
      <c r="U96" s="32" t="s">
        <v>255</v>
      </c>
      <c r="V96" s="36" t="s">
        <v>256</v>
      </c>
    </row>
    <row r="97" spans="1:22" s="156" customFormat="1" ht="409.5" x14ac:dyDescent="0.25">
      <c r="A97" s="6" t="s">
        <v>257</v>
      </c>
      <c r="B97" s="32" t="s">
        <v>237</v>
      </c>
      <c r="C97" s="32" t="s">
        <v>238</v>
      </c>
      <c r="D97" s="32" t="s">
        <v>239</v>
      </c>
      <c r="E97" s="32" t="s">
        <v>240</v>
      </c>
      <c r="F97" s="32" t="s">
        <v>241</v>
      </c>
      <c r="G97" s="103">
        <v>80111600</v>
      </c>
      <c r="H97" s="32" t="s">
        <v>258</v>
      </c>
      <c r="I97" s="32" t="s">
        <v>56</v>
      </c>
      <c r="J97" s="32" t="s">
        <v>38</v>
      </c>
      <c r="K97" s="33" t="s">
        <v>254</v>
      </c>
      <c r="L97" s="33" t="s">
        <v>254</v>
      </c>
      <c r="M97" s="33">
        <v>6</v>
      </c>
      <c r="N97" s="34">
        <v>3900000</v>
      </c>
      <c r="O97" s="34">
        <v>23400000</v>
      </c>
      <c r="P97" s="32" t="s">
        <v>245</v>
      </c>
      <c r="Q97" s="33" t="s">
        <v>41</v>
      </c>
      <c r="R97" s="33" t="s">
        <v>42</v>
      </c>
      <c r="S97" s="33" t="s">
        <v>43</v>
      </c>
      <c r="T97" s="32" t="s">
        <v>0</v>
      </c>
      <c r="U97" s="32" t="s">
        <v>259</v>
      </c>
      <c r="V97" s="36" t="s">
        <v>260</v>
      </c>
    </row>
    <row r="98" spans="1:22" s="156" customFormat="1" ht="409.5" x14ac:dyDescent="0.25">
      <c r="A98" s="6" t="s">
        <v>261</v>
      </c>
      <c r="B98" s="32" t="s">
        <v>237</v>
      </c>
      <c r="C98" s="32" t="s">
        <v>238</v>
      </c>
      <c r="D98" s="32" t="s">
        <v>239</v>
      </c>
      <c r="E98" s="32" t="s">
        <v>240</v>
      </c>
      <c r="F98" s="32" t="s">
        <v>241</v>
      </c>
      <c r="G98" s="37">
        <v>80111600</v>
      </c>
      <c r="H98" s="32" t="s">
        <v>262</v>
      </c>
      <c r="I98" s="32" t="s">
        <v>56</v>
      </c>
      <c r="J98" s="32" t="s">
        <v>38</v>
      </c>
      <c r="K98" s="33" t="s">
        <v>254</v>
      </c>
      <c r="L98" s="33" t="s">
        <v>254</v>
      </c>
      <c r="M98" s="33">
        <v>6</v>
      </c>
      <c r="N98" s="34">
        <v>6300000</v>
      </c>
      <c r="O98" s="34">
        <v>37800000</v>
      </c>
      <c r="P98" s="32" t="s">
        <v>245</v>
      </c>
      <c r="Q98" s="33" t="s">
        <v>41</v>
      </c>
      <c r="R98" s="33" t="s">
        <v>42</v>
      </c>
      <c r="S98" s="33" t="s">
        <v>43</v>
      </c>
      <c r="T98" s="32" t="s">
        <v>0</v>
      </c>
      <c r="U98" s="32" t="s">
        <v>263</v>
      </c>
      <c r="V98" s="36" t="s">
        <v>264</v>
      </c>
    </row>
    <row r="99" spans="1:22" s="156" customFormat="1" ht="409.5" x14ac:dyDescent="0.25">
      <c r="A99" s="6" t="s">
        <v>265</v>
      </c>
      <c r="B99" s="26" t="s">
        <v>237</v>
      </c>
      <c r="C99" s="53" t="s">
        <v>238</v>
      </c>
      <c r="D99" s="53" t="s">
        <v>239</v>
      </c>
      <c r="E99" s="53" t="s">
        <v>240</v>
      </c>
      <c r="F99" s="53" t="s">
        <v>241</v>
      </c>
      <c r="G99" s="88">
        <v>80111600</v>
      </c>
      <c r="H99" s="53" t="s">
        <v>262</v>
      </c>
      <c r="I99" s="53" t="s">
        <v>56</v>
      </c>
      <c r="J99" s="53" t="s">
        <v>38</v>
      </c>
      <c r="K99" s="89" t="s">
        <v>266</v>
      </c>
      <c r="L99" s="89" t="s">
        <v>266</v>
      </c>
      <c r="M99" s="56">
        <v>4</v>
      </c>
      <c r="N99" s="55">
        <v>6300000</v>
      </c>
      <c r="O99" s="55">
        <v>25200000</v>
      </c>
      <c r="P99" s="53" t="s">
        <v>245</v>
      </c>
      <c r="Q99" s="56" t="s">
        <v>41</v>
      </c>
      <c r="R99" s="56" t="s">
        <v>42</v>
      </c>
      <c r="S99" s="56" t="s">
        <v>43</v>
      </c>
      <c r="T99" s="53" t="s">
        <v>0</v>
      </c>
      <c r="U99" s="32" t="s">
        <v>263</v>
      </c>
      <c r="V99" s="36" t="s">
        <v>264</v>
      </c>
    </row>
    <row r="100" spans="1:22" s="156" customFormat="1" ht="409.5" x14ac:dyDescent="0.25">
      <c r="A100" s="6" t="s">
        <v>267</v>
      </c>
      <c r="B100" s="32" t="s">
        <v>237</v>
      </c>
      <c r="C100" s="32" t="s">
        <v>238</v>
      </c>
      <c r="D100" s="32" t="s">
        <v>239</v>
      </c>
      <c r="E100" s="32" t="s">
        <v>240</v>
      </c>
      <c r="F100" s="32" t="s">
        <v>241</v>
      </c>
      <c r="G100" s="37" t="s">
        <v>268</v>
      </c>
      <c r="H100" s="32" t="s">
        <v>269</v>
      </c>
      <c r="I100" s="32" t="s">
        <v>56</v>
      </c>
      <c r="J100" s="32" t="s">
        <v>196</v>
      </c>
      <c r="K100" s="33" t="s">
        <v>254</v>
      </c>
      <c r="L100" s="33" t="s">
        <v>254</v>
      </c>
      <c r="M100" s="33">
        <v>8</v>
      </c>
      <c r="N100" s="32" t="s">
        <v>43</v>
      </c>
      <c r="O100" s="34">
        <v>44900000</v>
      </c>
      <c r="P100" s="32" t="s">
        <v>245</v>
      </c>
      <c r="Q100" s="33" t="s">
        <v>41</v>
      </c>
      <c r="R100" s="33" t="s">
        <v>42</v>
      </c>
      <c r="S100" s="33" t="s">
        <v>43</v>
      </c>
      <c r="T100" s="32" t="s">
        <v>0</v>
      </c>
      <c r="U100" s="32" t="s">
        <v>270</v>
      </c>
      <c r="V100" s="36" t="s">
        <v>271</v>
      </c>
    </row>
    <row r="101" spans="1:22" s="156" customFormat="1" ht="409.5" x14ac:dyDescent="0.25">
      <c r="A101" s="6" t="s">
        <v>272</v>
      </c>
      <c r="B101" s="32" t="s">
        <v>237</v>
      </c>
      <c r="C101" s="32" t="s">
        <v>237</v>
      </c>
      <c r="D101" s="32" t="s">
        <v>239</v>
      </c>
      <c r="E101" s="32" t="s">
        <v>273</v>
      </c>
      <c r="F101" s="32" t="s">
        <v>274</v>
      </c>
      <c r="G101" s="33">
        <v>80111600</v>
      </c>
      <c r="H101" s="32" t="s">
        <v>275</v>
      </c>
      <c r="I101" s="32" t="s">
        <v>37</v>
      </c>
      <c r="J101" s="32" t="s">
        <v>38</v>
      </c>
      <c r="K101" s="32" t="s">
        <v>254</v>
      </c>
      <c r="L101" s="32" t="s">
        <v>254</v>
      </c>
      <c r="M101" s="32">
        <v>12</v>
      </c>
      <c r="N101" s="34">
        <v>4274500</v>
      </c>
      <c r="O101" s="34">
        <v>51294000</v>
      </c>
      <c r="P101" s="32" t="s">
        <v>276</v>
      </c>
      <c r="Q101" s="33" t="s">
        <v>41</v>
      </c>
      <c r="R101" s="33" t="s">
        <v>42</v>
      </c>
      <c r="S101" s="33" t="s">
        <v>43</v>
      </c>
      <c r="T101" s="32" t="s">
        <v>0</v>
      </c>
      <c r="U101" s="32" t="s">
        <v>277</v>
      </c>
      <c r="V101" s="36" t="s">
        <v>278</v>
      </c>
    </row>
    <row r="102" spans="1:22" s="156" customFormat="1" ht="409.5" x14ac:dyDescent="0.25">
      <c r="A102" s="6" t="s">
        <v>279</v>
      </c>
      <c r="B102" s="32" t="s">
        <v>237</v>
      </c>
      <c r="C102" s="32" t="s">
        <v>237</v>
      </c>
      <c r="D102" s="32" t="s">
        <v>239</v>
      </c>
      <c r="E102" s="32" t="s">
        <v>273</v>
      </c>
      <c r="F102" s="32" t="s">
        <v>274</v>
      </c>
      <c r="G102" s="33">
        <v>80111600</v>
      </c>
      <c r="H102" s="32" t="s">
        <v>280</v>
      </c>
      <c r="I102" s="32" t="s">
        <v>37</v>
      </c>
      <c r="J102" s="32" t="s">
        <v>38</v>
      </c>
      <c r="K102" s="32" t="s">
        <v>254</v>
      </c>
      <c r="L102" s="32" t="s">
        <v>254</v>
      </c>
      <c r="M102" s="32">
        <v>11</v>
      </c>
      <c r="N102" s="34">
        <v>4120000</v>
      </c>
      <c r="O102" s="34">
        <v>45320000</v>
      </c>
      <c r="P102" s="32" t="s">
        <v>276</v>
      </c>
      <c r="Q102" s="33" t="s">
        <v>41</v>
      </c>
      <c r="R102" s="33" t="s">
        <v>42</v>
      </c>
      <c r="S102" s="33" t="s">
        <v>43</v>
      </c>
      <c r="T102" s="32" t="s">
        <v>0</v>
      </c>
      <c r="U102" s="32" t="s">
        <v>281</v>
      </c>
      <c r="V102" s="36" t="s">
        <v>282</v>
      </c>
    </row>
    <row r="103" spans="1:22" s="156" customFormat="1" ht="409.5" x14ac:dyDescent="0.25">
      <c r="A103" s="6" t="s">
        <v>283</v>
      </c>
      <c r="B103" s="32" t="s">
        <v>237</v>
      </c>
      <c r="C103" s="32" t="s">
        <v>237</v>
      </c>
      <c r="D103" s="32" t="s">
        <v>239</v>
      </c>
      <c r="E103" s="32" t="s">
        <v>273</v>
      </c>
      <c r="F103" s="32" t="s">
        <v>274</v>
      </c>
      <c r="G103" s="33">
        <v>80111600</v>
      </c>
      <c r="H103" s="32" t="s">
        <v>275</v>
      </c>
      <c r="I103" s="32" t="s">
        <v>37</v>
      </c>
      <c r="J103" s="32" t="s">
        <v>38</v>
      </c>
      <c r="K103" s="32" t="s">
        <v>254</v>
      </c>
      <c r="L103" s="32" t="s">
        <v>254</v>
      </c>
      <c r="M103" s="32">
        <v>12</v>
      </c>
      <c r="N103" s="34">
        <v>3708000</v>
      </c>
      <c r="O103" s="34">
        <v>44496000</v>
      </c>
      <c r="P103" s="32" t="s">
        <v>276</v>
      </c>
      <c r="Q103" s="33" t="s">
        <v>41</v>
      </c>
      <c r="R103" s="33" t="s">
        <v>42</v>
      </c>
      <c r="S103" s="33" t="s">
        <v>43</v>
      </c>
      <c r="T103" s="32" t="s">
        <v>0</v>
      </c>
      <c r="U103" s="32" t="s">
        <v>277</v>
      </c>
      <c r="V103" s="36" t="s">
        <v>284</v>
      </c>
    </row>
    <row r="104" spans="1:22" s="156" customFormat="1" ht="409.5" x14ac:dyDescent="0.25">
      <c r="A104" s="6" t="s">
        <v>285</v>
      </c>
      <c r="B104" s="32" t="s">
        <v>237</v>
      </c>
      <c r="C104" s="32" t="s">
        <v>237</v>
      </c>
      <c r="D104" s="32" t="s">
        <v>239</v>
      </c>
      <c r="E104" s="32" t="s">
        <v>273</v>
      </c>
      <c r="F104" s="32" t="s">
        <v>274</v>
      </c>
      <c r="G104" s="33">
        <v>80111600</v>
      </c>
      <c r="H104" s="32" t="s">
        <v>286</v>
      </c>
      <c r="I104" s="32" t="s">
        <v>37</v>
      </c>
      <c r="J104" s="32" t="s">
        <v>38</v>
      </c>
      <c r="K104" s="32" t="s">
        <v>254</v>
      </c>
      <c r="L104" s="32" t="s">
        <v>254</v>
      </c>
      <c r="M104" s="32">
        <v>12</v>
      </c>
      <c r="N104" s="34">
        <v>4274500</v>
      </c>
      <c r="O104" s="34">
        <v>51294000</v>
      </c>
      <c r="P104" s="32" t="s">
        <v>276</v>
      </c>
      <c r="Q104" s="33" t="s">
        <v>41</v>
      </c>
      <c r="R104" s="33" t="s">
        <v>42</v>
      </c>
      <c r="S104" s="33" t="s">
        <v>43</v>
      </c>
      <c r="T104" s="32" t="s">
        <v>0</v>
      </c>
      <c r="U104" s="32" t="s">
        <v>287</v>
      </c>
      <c r="V104" s="36" t="s">
        <v>288</v>
      </c>
    </row>
    <row r="105" spans="1:22" s="156" customFormat="1" ht="409.5" x14ac:dyDescent="0.25">
      <c r="A105" s="6" t="s">
        <v>289</v>
      </c>
      <c r="B105" s="32" t="s">
        <v>237</v>
      </c>
      <c r="C105" s="32" t="s">
        <v>237</v>
      </c>
      <c r="D105" s="32" t="s">
        <v>239</v>
      </c>
      <c r="E105" s="32" t="s">
        <v>273</v>
      </c>
      <c r="F105" s="32" t="s">
        <v>274</v>
      </c>
      <c r="G105" s="33">
        <v>80111600</v>
      </c>
      <c r="H105" s="32" t="s">
        <v>210</v>
      </c>
      <c r="I105" s="32" t="s">
        <v>37</v>
      </c>
      <c r="J105" s="32" t="s">
        <v>38</v>
      </c>
      <c r="K105" s="32" t="s">
        <v>254</v>
      </c>
      <c r="L105" s="32" t="s">
        <v>254</v>
      </c>
      <c r="M105" s="32">
        <v>12</v>
      </c>
      <c r="N105" s="34">
        <v>3421000</v>
      </c>
      <c r="O105" s="34">
        <v>41052000</v>
      </c>
      <c r="P105" s="32" t="s">
        <v>276</v>
      </c>
      <c r="Q105" s="33" t="s">
        <v>41</v>
      </c>
      <c r="R105" s="33" t="s">
        <v>42</v>
      </c>
      <c r="S105" s="33" t="s">
        <v>43</v>
      </c>
      <c r="T105" s="32" t="s">
        <v>0</v>
      </c>
      <c r="U105" s="32" t="s">
        <v>290</v>
      </c>
      <c r="V105" s="36" t="s">
        <v>291</v>
      </c>
    </row>
    <row r="106" spans="1:22" s="156" customFormat="1" ht="409.5" x14ac:dyDescent="0.25">
      <c r="A106" s="6" t="s">
        <v>292</v>
      </c>
      <c r="B106" s="32" t="s">
        <v>237</v>
      </c>
      <c r="C106" s="32" t="s">
        <v>238</v>
      </c>
      <c r="D106" s="32" t="s">
        <v>239</v>
      </c>
      <c r="E106" s="32" t="s">
        <v>273</v>
      </c>
      <c r="F106" s="32" t="s">
        <v>274</v>
      </c>
      <c r="G106" s="33">
        <v>80111600</v>
      </c>
      <c r="H106" s="32" t="s">
        <v>293</v>
      </c>
      <c r="I106" s="32" t="s">
        <v>37</v>
      </c>
      <c r="J106" s="32" t="s">
        <v>38</v>
      </c>
      <c r="K106" s="32" t="s">
        <v>254</v>
      </c>
      <c r="L106" s="32" t="s">
        <v>254</v>
      </c>
      <c r="M106" s="32">
        <v>12</v>
      </c>
      <c r="N106" s="34">
        <v>3840000</v>
      </c>
      <c r="O106" s="34">
        <v>46080000</v>
      </c>
      <c r="P106" s="32" t="s">
        <v>276</v>
      </c>
      <c r="Q106" s="33" t="s">
        <v>41</v>
      </c>
      <c r="R106" s="33" t="s">
        <v>42</v>
      </c>
      <c r="S106" s="33" t="s">
        <v>43</v>
      </c>
      <c r="T106" s="32" t="s">
        <v>0</v>
      </c>
      <c r="U106" s="32" t="s">
        <v>294</v>
      </c>
      <c r="V106" s="36" t="s">
        <v>295</v>
      </c>
    </row>
    <row r="107" spans="1:22" s="156" customFormat="1" ht="409.5" x14ac:dyDescent="0.25">
      <c r="A107" s="6" t="s">
        <v>296</v>
      </c>
      <c r="B107" s="32" t="s">
        <v>237</v>
      </c>
      <c r="C107" s="32" t="s">
        <v>238</v>
      </c>
      <c r="D107" s="32" t="s">
        <v>239</v>
      </c>
      <c r="E107" s="32" t="s">
        <v>273</v>
      </c>
      <c r="F107" s="32" t="s">
        <v>274</v>
      </c>
      <c r="G107" s="33">
        <v>80111600</v>
      </c>
      <c r="H107" s="32" t="s">
        <v>297</v>
      </c>
      <c r="I107" s="32" t="s">
        <v>37</v>
      </c>
      <c r="J107" s="32" t="s">
        <v>38</v>
      </c>
      <c r="K107" s="32" t="s">
        <v>254</v>
      </c>
      <c r="L107" s="32" t="s">
        <v>254</v>
      </c>
      <c r="M107" s="32">
        <v>5</v>
      </c>
      <c r="N107" s="34">
        <v>4276560</v>
      </c>
      <c r="O107" s="34">
        <v>21382800</v>
      </c>
      <c r="P107" s="32" t="s">
        <v>276</v>
      </c>
      <c r="Q107" s="33" t="s">
        <v>41</v>
      </c>
      <c r="R107" s="33" t="s">
        <v>42</v>
      </c>
      <c r="S107" s="33" t="s">
        <v>43</v>
      </c>
      <c r="T107" s="32" t="s">
        <v>0</v>
      </c>
      <c r="U107" s="32" t="s">
        <v>298</v>
      </c>
      <c r="V107" s="36" t="s">
        <v>299</v>
      </c>
    </row>
    <row r="108" spans="1:22" s="156" customFormat="1" ht="409.5" x14ac:dyDescent="0.25">
      <c r="A108" s="6" t="s">
        <v>300</v>
      </c>
      <c r="B108" s="32" t="s">
        <v>237</v>
      </c>
      <c r="C108" s="32" t="s">
        <v>238</v>
      </c>
      <c r="D108" s="32" t="s">
        <v>239</v>
      </c>
      <c r="E108" s="32" t="s">
        <v>273</v>
      </c>
      <c r="F108" s="32" t="s">
        <v>274</v>
      </c>
      <c r="G108" s="33">
        <v>80111600</v>
      </c>
      <c r="H108" s="32" t="s">
        <v>297</v>
      </c>
      <c r="I108" s="32" t="s">
        <v>37</v>
      </c>
      <c r="J108" s="32" t="s">
        <v>38</v>
      </c>
      <c r="K108" s="32" t="s">
        <v>266</v>
      </c>
      <c r="L108" s="32" t="s">
        <v>266</v>
      </c>
      <c r="M108" s="32">
        <v>6</v>
      </c>
      <c r="N108" s="34">
        <v>4276560</v>
      </c>
      <c r="O108" s="34">
        <v>25659360</v>
      </c>
      <c r="P108" s="32" t="s">
        <v>276</v>
      </c>
      <c r="Q108" s="33" t="s">
        <v>41</v>
      </c>
      <c r="R108" s="33" t="s">
        <v>42</v>
      </c>
      <c r="S108" s="33" t="s">
        <v>43</v>
      </c>
      <c r="T108" s="32" t="s">
        <v>0</v>
      </c>
      <c r="U108" s="32" t="s">
        <v>298</v>
      </c>
      <c r="V108" s="36" t="s">
        <v>299</v>
      </c>
    </row>
    <row r="109" spans="1:22" s="156" customFormat="1" ht="409.5" x14ac:dyDescent="0.25">
      <c r="A109" s="6" t="s">
        <v>301</v>
      </c>
      <c r="B109" s="32" t="s">
        <v>237</v>
      </c>
      <c r="C109" s="32" t="s">
        <v>238</v>
      </c>
      <c r="D109" s="32" t="s">
        <v>239</v>
      </c>
      <c r="E109" s="32" t="s">
        <v>273</v>
      </c>
      <c r="F109" s="32" t="s">
        <v>274</v>
      </c>
      <c r="G109" s="33">
        <v>80111600</v>
      </c>
      <c r="H109" s="32" t="s">
        <v>302</v>
      </c>
      <c r="I109" s="32" t="s">
        <v>37</v>
      </c>
      <c r="J109" s="32" t="s">
        <v>38</v>
      </c>
      <c r="K109" s="32" t="s">
        <v>254</v>
      </c>
      <c r="L109" s="32" t="s">
        <v>254</v>
      </c>
      <c r="M109" s="32">
        <v>12</v>
      </c>
      <c r="N109" s="34">
        <v>4274500</v>
      </c>
      <c r="O109" s="34">
        <v>51294000</v>
      </c>
      <c r="P109" s="32" t="s">
        <v>276</v>
      </c>
      <c r="Q109" s="33" t="s">
        <v>41</v>
      </c>
      <c r="R109" s="33" t="s">
        <v>42</v>
      </c>
      <c r="S109" s="33" t="s">
        <v>43</v>
      </c>
      <c r="T109" s="32" t="s">
        <v>0</v>
      </c>
      <c r="U109" s="32" t="s">
        <v>303</v>
      </c>
      <c r="V109" s="36" t="s">
        <v>304</v>
      </c>
    </row>
    <row r="110" spans="1:22" s="156" customFormat="1" ht="409.5" x14ac:dyDescent="0.25">
      <c r="A110" s="6" t="s">
        <v>305</v>
      </c>
      <c r="B110" s="32" t="s">
        <v>237</v>
      </c>
      <c r="C110" s="32" t="s">
        <v>238</v>
      </c>
      <c r="D110" s="32" t="s">
        <v>239</v>
      </c>
      <c r="E110" s="32" t="s">
        <v>273</v>
      </c>
      <c r="F110" s="32" t="s">
        <v>274</v>
      </c>
      <c r="G110" s="33">
        <v>80111600</v>
      </c>
      <c r="H110" s="32" t="s">
        <v>306</v>
      </c>
      <c r="I110" s="32" t="s">
        <v>37</v>
      </c>
      <c r="J110" s="32" t="s">
        <v>38</v>
      </c>
      <c r="K110" s="32" t="s">
        <v>254</v>
      </c>
      <c r="L110" s="32" t="s">
        <v>254</v>
      </c>
      <c r="M110" s="32">
        <v>6</v>
      </c>
      <c r="N110" s="34">
        <v>4000000</v>
      </c>
      <c r="O110" s="34">
        <v>24000000</v>
      </c>
      <c r="P110" s="32" t="s">
        <v>276</v>
      </c>
      <c r="Q110" s="33" t="s">
        <v>41</v>
      </c>
      <c r="R110" s="33" t="s">
        <v>42</v>
      </c>
      <c r="S110" s="33" t="s">
        <v>43</v>
      </c>
      <c r="T110" s="32" t="s">
        <v>0</v>
      </c>
      <c r="U110" s="32" t="s">
        <v>307</v>
      </c>
      <c r="V110" s="36" t="s">
        <v>308</v>
      </c>
    </row>
    <row r="111" spans="1:22" s="156" customFormat="1" ht="409.5" x14ac:dyDescent="0.25">
      <c r="A111" s="6" t="s">
        <v>309</v>
      </c>
      <c r="B111" s="32" t="s">
        <v>237</v>
      </c>
      <c r="C111" s="32" t="s">
        <v>238</v>
      </c>
      <c r="D111" s="32" t="s">
        <v>239</v>
      </c>
      <c r="E111" s="32" t="s">
        <v>273</v>
      </c>
      <c r="F111" s="32" t="s">
        <v>274</v>
      </c>
      <c r="G111" s="33">
        <v>80111600</v>
      </c>
      <c r="H111" s="32" t="s">
        <v>310</v>
      </c>
      <c r="I111" s="32" t="s">
        <v>37</v>
      </c>
      <c r="J111" s="32" t="s">
        <v>38</v>
      </c>
      <c r="K111" s="32" t="s">
        <v>266</v>
      </c>
      <c r="L111" s="32" t="s">
        <v>266</v>
      </c>
      <c r="M111" s="32">
        <v>6</v>
      </c>
      <c r="N111" s="34">
        <v>4000000</v>
      </c>
      <c r="O111" s="34">
        <v>24000000</v>
      </c>
      <c r="P111" s="32" t="s">
        <v>276</v>
      </c>
      <c r="Q111" s="33" t="s">
        <v>41</v>
      </c>
      <c r="R111" s="33" t="s">
        <v>42</v>
      </c>
      <c r="S111" s="33" t="s">
        <v>43</v>
      </c>
      <c r="T111" s="32" t="s">
        <v>0</v>
      </c>
      <c r="U111" s="32" t="s">
        <v>307</v>
      </c>
      <c r="V111" s="36" t="s">
        <v>308</v>
      </c>
    </row>
    <row r="112" spans="1:22" s="156" customFormat="1" ht="409.5" x14ac:dyDescent="0.25">
      <c r="A112" s="6" t="s">
        <v>311</v>
      </c>
      <c r="B112" s="32" t="s">
        <v>237</v>
      </c>
      <c r="C112" s="32" t="s">
        <v>238</v>
      </c>
      <c r="D112" s="32" t="s">
        <v>239</v>
      </c>
      <c r="E112" s="32" t="s">
        <v>273</v>
      </c>
      <c r="F112" s="32" t="s">
        <v>274</v>
      </c>
      <c r="G112" s="33">
        <v>80111600</v>
      </c>
      <c r="H112" s="32" t="s">
        <v>312</v>
      </c>
      <c r="I112" s="32" t="s">
        <v>37</v>
      </c>
      <c r="J112" s="32" t="s">
        <v>38</v>
      </c>
      <c r="K112" s="32" t="s">
        <v>254</v>
      </c>
      <c r="L112" s="32" t="s">
        <v>254</v>
      </c>
      <c r="M112" s="32">
        <v>6</v>
      </c>
      <c r="N112" s="34">
        <v>4000000</v>
      </c>
      <c r="O112" s="34">
        <v>24000000</v>
      </c>
      <c r="P112" s="32" t="s">
        <v>276</v>
      </c>
      <c r="Q112" s="33" t="s">
        <v>41</v>
      </c>
      <c r="R112" s="33" t="s">
        <v>42</v>
      </c>
      <c r="S112" s="33" t="s">
        <v>43</v>
      </c>
      <c r="T112" s="32" t="s">
        <v>0</v>
      </c>
      <c r="U112" s="32" t="s">
        <v>313</v>
      </c>
      <c r="V112" s="36" t="s">
        <v>314</v>
      </c>
    </row>
    <row r="113" spans="1:22" s="156" customFormat="1" ht="409.5" x14ac:dyDescent="0.25">
      <c r="A113" s="6" t="s">
        <v>315</v>
      </c>
      <c r="B113" s="32" t="s">
        <v>237</v>
      </c>
      <c r="C113" s="32" t="s">
        <v>238</v>
      </c>
      <c r="D113" s="32" t="s">
        <v>239</v>
      </c>
      <c r="E113" s="32" t="s">
        <v>273</v>
      </c>
      <c r="F113" s="32" t="s">
        <v>274</v>
      </c>
      <c r="G113" s="33">
        <v>80111600</v>
      </c>
      <c r="H113" s="32" t="s">
        <v>312</v>
      </c>
      <c r="I113" s="32" t="s">
        <v>37</v>
      </c>
      <c r="J113" s="32" t="s">
        <v>38</v>
      </c>
      <c r="K113" s="32" t="s">
        <v>266</v>
      </c>
      <c r="L113" s="32" t="s">
        <v>266</v>
      </c>
      <c r="M113" s="32">
        <v>6</v>
      </c>
      <c r="N113" s="34">
        <v>4000000</v>
      </c>
      <c r="O113" s="34">
        <v>24000000</v>
      </c>
      <c r="P113" s="32" t="s">
        <v>276</v>
      </c>
      <c r="Q113" s="33" t="s">
        <v>41</v>
      </c>
      <c r="R113" s="33" t="s">
        <v>42</v>
      </c>
      <c r="S113" s="33" t="s">
        <v>43</v>
      </c>
      <c r="T113" s="32" t="s">
        <v>0</v>
      </c>
      <c r="U113" s="32" t="s">
        <v>313</v>
      </c>
      <c r="V113" s="36" t="s">
        <v>314</v>
      </c>
    </row>
    <row r="114" spans="1:22" s="156" customFormat="1" ht="409.5" x14ac:dyDescent="0.25">
      <c r="A114" s="6" t="s">
        <v>316</v>
      </c>
      <c r="B114" s="32" t="s">
        <v>237</v>
      </c>
      <c r="C114" s="32" t="s">
        <v>238</v>
      </c>
      <c r="D114" s="32" t="s">
        <v>239</v>
      </c>
      <c r="E114" s="32" t="s">
        <v>273</v>
      </c>
      <c r="F114" s="32" t="s">
        <v>274</v>
      </c>
      <c r="G114" s="33">
        <v>80111600</v>
      </c>
      <c r="H114" s="32" t="s">
        <v>317</v>
      </c>
      <c r="I114" s="32" t="s">
        <v>37</v>
      </c>
      <c r="J114" s="32" t="s">
        <v>38</v>
      </c>
      <c r="K114" s="32" t="s">
        <v>254</v>
      </c>
      <c r="L114" s="32" t="s">
        <v>254</v>
      </c>
      <c r="M114" s="32">
        <v>12</v>
      </c>
      <c r="N114" s="34">
        <v>4274500</v>
      </c>
      <c r="O114" s="34">
        <v>51294000</v>
      </c>
      <c r="P114" s="32" t="s">
        <v>276</v>
      </c>
      <c r="Q114" s="33" t="s">
        <v>41</v>
      </c>
      <c r="R114" s="33" t="s">
        <v>42</v>
      </c>
      <c r="S114" s="33" t="s">
        <v>43</v>
      </c>
      <c r="T114" s="32" t="s">
        <v>0</v>
      </c>
      <c r="U114" s="32" t="s">
        <v>318</v>
      </c>
      <c r="V114" s="36" t="s">
        <v>319</v>
      </c>
    </row>
    <row r="115" spans="1:22" s="156" customFormat="1" ht="409.5" x14ac:dyDescent="0.25">
      <c r="A115" s="6" t="s">
        <v>320</v>
      </c>
      <c r="B115" s="32" t="s">
        <v>237</v>
      </c>
      <c r="C115" s="32" t="s">
        <v>238</v>
      </c>
      <c r="D115" s="32" t="s">
        <v>239</v>
      </c>
      <c r="E115" s="32" t="s">
        <v>273</v>
      </c>
      <c r="F115" s="32" t="s">
        <v>274</v>
      </c>
      <c r="G115" s="33">
        <v>80111600</v>
      </c>
      <c r="H115" s="32" t="s">
        <v>321</v>
      </c>
      <c r="I115" s="32" t="s">
        <v>37</v>
      </c>
      <c r="J115" s="32" t="s">
        <v>38</v>
      </c>
      <c r="K115" s="32" t="s">
        <v>254</v>
      </c>
      <c r="L115" s="32" t="s">
        <v>254</v>
      </c>
      <c r="M115" s="32">
        <v>12</v>
      </c>
      <c r="N115" s="34">
        <v>4326000</v>
      </c>
      <c r="O115" s="34">
        <v>51912000</v>
      </c>
      <c r="P115" s="32" t="s">
        <v>276</v>
      </c>
      <c r="Q115" s="33" t="s">
        <v>41</v>
      </c>
      <c r="R115" s="33" t="s">
        <v>42</v>
      </c>
      <c r="S115" s="33" t="s">
        <v>43</v>
      </c>
      <c r="T115" s="32" t="s">
        <v>0</v>
      </c>
      <c r="U115" s="32" t="s">
        <v>322</v>
      </c>
      <c r="V115" s="36" t="s">
        <v>323</v>
      </c>
    </row>
    <row r="116" spans="1:22" s="156" customFormat="1" ht="409.5" x14ac:dyDescent="0.25">
      <c r="A116" s="6" t="s">
        <v>324</v>
      </c>
      <c r="B116" s="32" t="s">
        <v>237</v>
      </c>
      <c r="C116" s="32" t="s">
        <v>238</v>
      </c>
      <c r="D116" s="32" t="s">
        <v>239</v>
      </c>
      <c r="E116" s="32" t="s">
        <v>273</v>
      </c>
      <c r="F116" s="32" t="s">
        <v>274</v>
      </c>
      <c r="G116" s="33">
        <v>80111600</v>
      </c>
      <c r="H116" s="32" t="s">
        <v>325</v>
      </c>
      <c r="I116" s="32" t="s">
        <v>37</v>
      </c>
      <c r="J116" s="32" t="s">
        <v>38</v>
      </c>
      <c r="K116" s="32" t="s">
        <v>254</v>
      </c>
      <c r="L116" s="32" t="s">
        <v>254</v>
      </c>
      <c r="M116" s="32">
        <v>12</v>
      </c>
      <c r="N116" s="34">
        <v>4120000</v>
      </c>
      <c r="O116" s="34">
        <v>49440000</v>
      </c>
      <c r="P116" s="32" t="s">
        <v>276</v>
      </c>
      <c r="Q116" s="33" t="s">
        <v>41</v>
      </c>
      <c r="R116" s="33" t="s">
        <v>42</v>
      </c>
      <c r="S116" s="33" t="s">
        <v>43</v>
      </c>
      <c r="T116" s="32" t="s">
        <v>0</v>
      </c>
      <c r="U116" s="32" t="s">
        <v>326</v>
      </c>
      <c r="V116" s="36" t="s">
        <v>327</v>
      </c>
    </row>
    <row r="117" spans="1:22" s="156" customFormat="1" ht="409.5" x14ac:dyDescent="0.25">
      <c r="A117" s="6" t="s">
        <v>328</v>
      </c>
      <c r="B117" s="32" t="s">
        <v>237</v>
      </c>
      <c r="C117" s="32" t="s">
        <v>238</v>
      </c>
      <c r="D117" s="32" t="s">
        <v>239</v>
      </c>
      <c r="E117" s="32" t="s">
        <v>273</v>
      </c>
      <c r="F117" s="32" t="s">
        <v>274</v>
      </c>
      <c r="G117" s="33">
        <v>80111600</v>
      </c>
      <c r="H117" s="32" t="s">
        <v>329</v>
      </c>
      <c r="I117" s="32" t="s">
        <v>37</v>
      </c>
      <c r="J117" s="32" t="s">
        <v>38</v>
      </c>
      <c r="K117" s="32" t="s">
        <v>254</v>
      </c>
      <c r="L117" s="32" t="s">
        <v>254</v>
      </c>
      <c r="M117" s="32">
        <v>6</v>
      </c>
      <c r="N117" s="34">
        <v>4120000</v>
      </c>
      <c r="O117" s="34">
        <v>24720000</v>
      </c>
      <c r="P117" s="32" t="s">
        <v>276</v>
      </c>
      <c r="Q117" s="33" t="s">
        <v>41</v>
      </c>
      <c r="R117" s="33" t="s">
        <v>42</v>
      </c>
      <c r="S117" s="33" t="s">
        <v>43</v>
      </c>
      <c r="T117" s="32" t="s">
        <v>0</v>
      </c>
      <c r="U117" s="32" t="s">
        <v>330</v>
      </c>
      <c r="V117" s="36" t="s">
        <v>331</v>
      </c>
    </row>
    <row r="118" spans="1:22" s="156" customFormat="1" ht="409.5" x14ac:dyDescent="0.25">
      <c r="A118" s="6" t="s">
        <v>332</v>
      </c>
      <c r="B118" s="32" t="s">
        <v>237</v>
      </c>
      <c r="C118" s="32" t="s">
        <v>238</v>
      </c>
      <c r="D118" s="32" t="s">
        <v>239</v>
      </c>
      <c r="E118" s="32" t="s">
        <v>273</v>
      </c>
      <c r="F118" s="32" t="s">
        <v>274</v>
      </c>
      <c r="G118" s="33">
        <v>80111600</v>
      </c>
      <c r="H118" s="32" t="s">
        <v>333</v>
      </c>
      <c r="I118" s="32" t="s">
        <v>37</v>
      </c>
      <c r="J118" s="32" t="s">
        <v>38</v>
      </c>
      <c r="K118" s="32" t="s">
        <v>254</v>
      </c>
      <c r="L118" s="32" t="s">
        <v>254</v>
      </c>
      <c r="M118" s="32">
        <v>12</v>
      </c>
      <c r="N118" s="34">
        <v>3347500</v>
      </c>
      <c r="O118" s="34">
        <v>40170000</v>
      </c>
      <c r="P118" s="32" t="s">
        <v>276</v>
      </c>
      <c r="Q118" s="33" t="s">
        <v>41</v>
      </c>
      <c r="R118" s="33" t="s">
        <v>42</v>
      </c>
      <c r="S118" s="33" t="s">
        <v>43</v>
      </c>
      <c r="T118" s="32" t="s">
        <v>0</v>
      </c>
      <c r="U118" s="32" t="s">
        <v>334</v>
      </c>
      <c r="V118" s="36" t="s">
        <v>335</v>
      </c>
    </row>
    <row r="119" spans="1:22" s="156" customFormat="1" ht="409.5" x14ac:dyDescent="0.25">
      <c r="A119" s="6" t="s">
        <v>336</v>
      </c>
      <c r="B119" s="32" t="s">
        <v>237</v>
      </c>
      <c r="C119" s="32" t="s">
        <v>238</v>
      </c>
      <c r="D119" s="32" t="s">
        <v>239</v>
      </c>
      <c r="E119" s="32" t="s">
        <v>273</v>
      </c>
      <c r="F119" s="32" t="s">
        <v>274</v>
      </c>
      <c r="G119" s="33">
        <v>80111600</v>
      </c>
      <c r="H119" s="32" t="s">
        <v>337</v>
      </c>
      <c r="I119" s="32" t="s">
        <v>37</v>
      </c>
      <c r="J119" s="32" t="s">
        <v>38</v>
      </c>
      <c r="K119" s="32" t="s">
        <v>254</v>
      </c>
      <c r="L119" s="32" t="s">
        <v>254</v>
      </c>
      <c r="M119" s="32">
        <v>6</v>
      </c>
      <c r="N119" s="34">
        <v>3708000</v>
      </c>
      <c r="O119" s="34">
        <v>22248000</v>
      </c>
      <c r="P119" s="32" t="s">
        <v>276</v>
      </c>
      <c r="Q119" s="33" t="s">
        <v>41</v>
      </c>
      <c r="R119" s="33" t="s">
        <v>42</v>
      </c>
      <c r="S119" s="33" t="s">
        <v>43</v>
      </c>
      <c r="T119" s="32" t="s">
        <v>0</v>
      </c>
      <c r="U119" s="32" t="s">
        <v>338</v>
      </c>
      <c r="V119" s="36" t="s">
        <v>339</v>
      </c>
    </row>
    <row r="120" spans="1:22" s="156" customFormat="1" ht="409.5" x14ac:dyDescent="0.25">
      <c r="A120" s="6" t="s">
        <v>340</v>
      </c>
      <c r="B120" s="32" t="s">
        <v>237</v>
      </c>
      <c r="C120" s="32" t="s">
        <v>238</v>
      </c>
      <c r="D120" s="32" t="s">
        <v>239</v>
      </c>
      <c r="E120" s="32" t="s">
        <v>273</v>
      </c>
      <c r="F120" s="32" t="s">
        <v>274</v>
      </c>
      <c r="G120" s="33">
        <v>80111600</v>
      </c>
      <c r="H120" s="32" t="s">
        <v>337</v>
      </c>
      <c r="I120" s="32" t="s">
        <v>37</v>
      </c>
      <c r="J120" s="32" t="s">
        <v>38</v>
      </c>
      <c r="K120" s="32" t="s">
        <v>341</v>
      </c>
      <c r="L120" s="32" t="s">
        <v>341</v>
      </c>
      <c r="M120" s="32">
        <v>6</v>
      </c>
      <c r="N120" s="34">
        <v>3708000</v>
      </c>
      <c r="O120" s="34">
        <v>22248000</v>
      </c>
      <c r="P120" s="32" t="s">
        <v>276</v>
      </c>
      <c r="Q120" s="33" t="s">
        <v>41</v>
      </c>
      <c r="R120" s="33" t="s">
        <v>42</v>
      </c>
      <c r="S120" s="33" t="s">
        <v>43</v>
      </c>
      <c r="T120" s="32" t="s">
        <v>0</v>
      </c>
      <c r="U120" s="32" t="s">
        <v>338</v>
      </c>
      <c r="V120" s="36" t="s">
        <v>342</v>
      </c>
    </row>
    <row r="121" spans="1:22" s="156" customFormat="1" ht="409.5" x14ac:dyDescent="0.25">
      <c r="A121" s="6" t="s">
        <v>343</v>
      </c>
      <c r="B121" s="32" t="s">
        <v>237</v>
      </c>
      <c r="C121" s="32" t="s">
        <v>238</v>
      </c>
      <c r="D121" s="32" t="s">
        <v>239</v>
      </c>
      <c r="E121" s="32" t="s">
        <v>273</v>
      </c>
      <c r="F121" s="32" t="s">
        <v>274</v>
      </c>
      <c r="G121" s="33">
        <v>80111600</v>
      </c>
      <c r="H121" s="32" t="s">
        <v>344</v>
      </c>
      <c r="I121" s="32" t="s">
        <v>37</v>
      </c>
      <c r="J121" s="32" t="s">
        <v>38</v>
      </c>
      <c r="K121" s="32" t="s">
        <v>254</v>
      </c>
      <c r="L121" s="32" t="s">
        <v>254</v>
      </c>
      <c r="M121" s="32">
        <v>6</v>
      </c>
      <c r="N121" s="34">
        <v>3800000</v>
      </c>
      <c r="O121" s="34">
        <v>22800000</v>
      </c>
      <c r="P121" s="32" t="s">
        <v>276</v>
      </c>
      <c r="Q121" s="33" t="s">
        <v>41</v>
      </c>
      <c r="R121" s="33" t="s">
        <v>42</v>
      </c>
      <c r="S121" s="33" t="s">
        <v>43</v>
      </c>
      <c r="T121" s="32" t="s">
        <v>0</v>
      </c>
      <c r="U121" s="32" t="s">
        <v>345</v>
      </c>
      <c r="V121" s="36" t="s">
        <v>346</v>
      </c>
    </row>
    <row r="122" spans="1:22" s="156" customFormat="1" ht="409.5" x14ac:dyDescent="0.25">
      <c r="A122" s="6" t="s">
        <v>347</v>
      </c>
      <c r="B122" s="32" t="s">
        <v>237</v>
      </c>
      <c r="C122" s="32" t="s">
        <v>238</v>
      </c>
      <c r="D122" s="32" t="s">
        <v>239</v>
      </c>
      <c r="E122" s="32" t="s">
        <v>273</v>
      </c>
      <c r="F122" s="32" t="s">
        <v>274</v>
      </c>
      <c r="G122" s="33">
        <v>80111600</v>
      </c>
      <c r="H122" s="32" t="s">
        <v>348</v>
      </c>
      <c r="I122" s="32" t="s">
        <v>37</v>
      </c>
      <c r="J122" s="32" t="s">
        <v>38</v>
      </c>
      <c r="K122" s="32" t="s">
        <v>266</v>
      </c>
      <c r="L122" s="32" t="s">
        <v>266</v>
      </c>
      <c r="M122" s="32">
        <v>6</v>
      </c>
      <c r="N122" s="34">
        <v>4277000</v>
      </c>
      <c r="O122" s="34">
        <v>25662000</v>
      </c>
      <c r="P122" s="32" t="s">
        <v>276</v>
      </c>
      <c r="Q122" s="33" t="s">
        <v>41</v>
      </c>
      <c r="R122" s="33" t="s">
        <v>42</v>
      </c>
      <c r="S122" s="33" t="s">
        <v>43</v>
      </c>
      <c r="T122" s="32" t="s">
        <v>0</v>
      </c>
      <c r="U122" s="32" t="s">
        <v>349</v>
      </c>
      <c r="V122" s="36" t="s">
        <v>346</v>
      </c>
    </row>
    <row r="123" spans="1:22" s="156" customFormat="1" ht="409.5" x14ac:dyDescent="0.25">
      <c r="A123" s="6" t="s">
        <v>350</v>
      </c>
      <c r="B123" s="32" t="s">
        <v>237</v>
      </c>
      <c r="C123" s="32" t="s">
        <v>238</v>
      </c>
      <c r="D123" s="32" t="s">
        <v>239</v>
      </c>
      <c r="E123" s="32" t="s">
        <v>273</v>
      </c>
      <c r="F123" s="32" t="s">
        <v>274</v>
      </c>
      <c r="G123" s="33">
        <v>80111600</v>
      </c>
      <c r="H123" s="32" t="s">
        <v>210</v>
      </c>
      <c r="I123" s="32" t="s">
        <v>37</v>
      </c>
      <c r="J123" s="32" t="s">
        <v>38</v>
      </c>
      <c r="K123" s="32" t="s">
        <v>254</v>
      </c>
      <c r="L123" s="32" t="s">
        <v>254</v>
      </c>
      <c r="M123" s="32">
        <v>12</v>
      </c>
      <c r="N123" s="34">
        <v>3421000</v>
      </c>
      <c r="O123" s="34">
        <v>41052000</v>
      </c>
      <c r="P123" s="32" t="s">
        <v>276</v>
      </c>
      <c r="Q123" s="33" t="s">
        <v>41</v>
      </c>
      <c r="R123" s="33" t="s">
        <v>42</v>
      </c>
      <c r="S123" s="33" t="s">
        <v>43</v>
      </c>
      <c r="T123" s="32" t="s">
        <v>0</v>
      </c>
      <c r="U123" s="32" t="s">
        <v>351</v>
      </c>
      <c r="V123" s="36" t="s">
        <v>352</v>
      </c>
    </row>
    <row r="124" spans="1:22" s="156" customFormat="1" ht="409.5" x14ac:dyDescent="0.25">
      <c r="A124" s="6" t="s">
        <v>353</v>
      </c>
      <c r="B124" s="32" t="s">
        <v>237</v>
      </c>
      <c r="C124" s="32" t="s">
        <v>238</v>
      </c>
      <c r="D124" s="32" t="s">
        <v>239</v>
      </c>
      <c r="E124" s="32" t="s">
        <v>273</v>
      </c>
      <c r="F124" s="32" t="s">
        <v>274</v>
      </c>
      <c r="G124" s="33">
        <v>80111600</v>
      </c>
      <c r="H124" s="32" t="s">
        <v>354</v>
      </c>
      <c r="I124" s="32" t="s">
        <v>37</v>
      </c>
      <c r="J124" s="32" t="s">
        <v>38</v>
      </c>
      <c r="K124" s="32" t="s">
        <v>254</v>
      </c>
      <c r="L124" s="32" t="s">
        <v>254</v>
      </c>
      <c r="M124" s="32">
        <v>11</v>
      </c>
      <c r="N124" s="34">
        <v>3708000</v>
      </c>
      <c r="O124" s="34">
        <v>40788000</v>
      </c>
      <c r="P124" s="32" t="s">
        <v>276</v>
      </c>
      <c r="Q124" s="33" t="s">
        <v>41</v>
      </c>
      <c r="R124" s="33" t="s">
        <v>42</v>
      </c>
      <c r="S124" s="33" t="s">
        <v>43</v>
      </c>
      <c r="T124" s="32" t="s">
        <v>0</v>
      </c>
      <c r="U124" s="32" t="s">
        <v>355</v>
      </c>
      <c r="V124" s="36" t="s">
        <v>356</v>
      </c>
    </row>
    <row r="125" spans="1:22" s="156" customFormat="1" ht="409.5" x14ac:dyDescent="0.25">
      <c r="A125" s="6" t="s">
        <v>357</v>
      </c>
      <c r="B125" s="32" t="s">
        <v>237</v>
      </c>
      <c r="C125" s="32" t="s">
        <v>238</v>
      </c>
      <c r="D125" s="32" t="s">
        <v>239</v>
      </c>
      <c r="E125" s="32" t="s">
        <v>273</v>
      </c>
      <c r="F125" s="32" t="s">
        <v>274</v>
      </c>
      <c r="G125" s="33">
        <v>80111600</v>
      </c>
      <c r="H125" s="32" t="s">
        <v>358</v>
      </c>
      <c r="I125" s="32" t="s">
        <v>37</v>
      </c>
      <c r="J125" s="32" t="s">
        <v>38</v>
      </c>
      <c r="K125" s="32" t="s">
        <v>254</v>
      </c>
      <c r="L125" s="32" t="s">
        <v>254</v>
      </c>
      <c r="M125" s="32">
        <v>12</v>
      </c>
      <c r="N125" s="34">
        <v>2241280</v>
      </c>
      <c r="O125" s="34">
        <v>26895360</v>
      </c>
      <c r="P125" s="32" t="s">
        <v>276</v>
      </c>
      <c r="Q125" s="33" t="s">
        <v>41</v>
      </c>
      <c r="R125" s="33" t="s">
        <v>42</v>
      </c>
      <c r="S125" s="33" t="s">
        <v>43</v>
      </c>
      <c r="T125" s="32" t="s">
        <v>0</v>
      </c>
      <c r="U125" s="32" t="s">
        <v>359</v>
      </c>
      <c r="V125" s="36" t="s">
        <v>360</v>
      </c>
    </row>
    <row r="126" spans="1:22" s="156" customFormat="1" ht="409.5" x14ac:dyDescent="0.25">
      <c r="A126" s="6" t="s">
        <v>361</v>
      </c>
      <c r="B126" s="60" t="s">
        <v>237</v>
      </c>
      <c r="C126" s="60" t="s">
        <v>238</v>
      </c>
      <c r="D126" s="60" t="s">
        <v>239</v>
      </c>
      <c r="E126" s="60" t="s">
        <v>273</v>
      </c>
      <c r="F126" s="60" t="s">
        <v>274</v>
      </c>
      <c r="G126" s="35">
        <v>80111600</v>
      </c>
      <c r="H126" s="60" t="s">
        <v>362</v>
      </c>
      <c r="I126" s="60" t="s">
        <v>37</v>
      </c>
      <c r="J126" s="60" t="s">
        <v>38</v>
      </c>
      <c r="K126" s="60" t="s">
        <v>254</v>
      </c>
      <c r="L126" s="60" t="s">
        <v>254</v>
      </c>
      <c r="M126" s="60">
        <v>12</v>
      </c>
      <c r="N126" s="99">
        <v>4017000</v>
      </c>
      <c r="O126" s="99">
        <v>48204000</v>
      </c>
      <c r="P126" s="60" t="s">
        <v>276</v>
      </c>
      <c r="Q126" s="35" t="s">
        <v>41</v>
      </c>
      <c r="R126" s="35" t="s">
        <v>42</v>
      </c>
      <c r="S126" s="35" t="s">
        <v>43</v>
      </c>
      <c r="T126" s="60" t="s">
        <v>0</v>
      </c>
      <c r="U126" s="60" t="s">
        <v>363</v>
      </c>
      <c r="V126" s="119" t="s">
        <v>364</v>
      </c>
    </row>
    <row r="127" spans="1:22" s="156" customFormat="1" ht="409.5" x14ac:dyDescent="0.25">
      <c r="A127" s="6" t="s">
        <v>365</v>
      </c>
      <c r="B127" s="60" t="s">
        <v>237</v>
      </c>
      <c r="C127" s="60" t="s">
        <v>238</v>
      </c>
      <c r="D127" s="60" t="s">
        <v>239</v>
      </c>
      <c r="E127" s="60" t="s">
        <v>273</v>
      </c>
      <c r="F127" s="60" t="s">
        <v>274</v>
      </c>
      <c r="G127" s="35">
        <v>80111600</v>
      </c>
      <c r="H127" s="60" t="s">
        <v>366</v>
      </c>
      <c r="I127" s="60" t="s">
        <v>37</v>
      </c>
      <c r="J127" s="60" t="s">
        <v>38</v>
      </c>
      <c r="K127" s="60" t="s">
        <v>254</v>
      </c>
      <c r="L127" s="60" t="s">
        <v>254</v>
      </c>
      <c r="M127" s="60">
        <v>12</v>
      </c>
      <c r="N127" s="99">
        <v>4490000</v>
      </c>
      <c r="O127" s="99">
        <v>53880000</v>
      </c>
      <c r="P127" s="60" t="s">
        <v>276</v>
      </c>
      <c r="Q127" s="35" t="s">
        <v>41</v>
      </c>
      <c r="R127" s="35" t="s">
        <v>42</v>
      </c>
      <c r="S127" s="35" t="s">
        <v>43</v>
      </c>
      <c r="T127" s="60" t="s">
        <v>0</v>
      </c>
      <c r="U127" s="60" t="s">
        <v>367</v>
      </c>
      <c r="V127" s="119" t="s">
        <v>368</v>
      </c>
    </row>
    <row r="128" spans="1:22" s="156" customFormat="1" ht="409.5" x14ac:dyDescent="0.25">
      <c r="A128" s="6" t="s">
        <v>369</v>
      </c>
      <c r="B128" s="60" t="s">
        <v>237</v>
      </c>
      <c r="C128" s="60" t="s">
        <v>238</v>
      </c>
      <c r="D128" s="60" t="s">
        <v>239</v>
      </c>
      <c r="E128" s="60" t="s">
        <v>273</v>
      </c>
      <c r="F128" s="60" t="s">
        <v>274</v>
      </c>
      <c r="G128" s="35">
        <v>80111600</v>
      </c>
      <c r="H128" s="60" t="s">
        <v>370</v>
      </c>
      <c r="I128" s="60" t="s">
        <v>37</v>
      </c>
      <c r="J128" s="60" t="s">
        <v>38</v>
      </c>
      <c r="K128" s="60" t="s">
        <v>254</v>
      </c>
      <c r="L128" s="60" t="s">
        <v>254</v>
      </c>
      <c r="M128" s="60">
        <v>12</v>
      </c>
      <c r="N128" s="99">
        <v>4120000</v>
      </c>
      <c r="O128" s="99">
        <v>49440000</v>
      </c>
      <c r="P128" s="60" t="s">
        <v>276</v>
      </c>
      <c r="Q128" s="35" t="s">
        <v>41</v>
      </c>
      <c r="R128" s="35" t="s">
        <v>42</v>
      </c>
      <c r="S128" s="35" t="s">
        <v>43</v>
      </c>
      <c r="T128" s="60" t="s">
        <v>0</v>
      </c>
      <c r="U128" s="60" t="s">
        <v>371</v>
      </c>
      <c r="V128" s="119" t="s">
        <v>372</v>
      </c>
    </row>
    <row r="129" spans="1:22" s="156" customFormat="1" ht="409.5" x14ac:dyDescent="0.25">
      <c r="A129" s="6" t="s">
        <v>373</v>
      </c>
      <c r="B129" s="60" t="s">
        <v>237</v>
      </c>
      <c r="C129" s="60" t="s">
        <v>238</v>
      </c>
      <c r="D129" s="60" t="s">
        <v>239</v>
      </c>
      <c r="E129" s="60" t="s">
        <v>273</v>
      </c>
      <c r="F129" s="60" t="s">
        <v>274</v>
      </c>
      <c r="G129" s="35">
        <v>80111600</v>
      </c>
      <c r="H129" s="60" t="s">
        <v>374</v>
      </c>
      <c r="I129" s="60" t="s">
        <v>37</v>
      </c>
      <c r="J129" s="60" t="s">
        <v>38</v>
      </c>
      <c r="K129" s="60" t="s">
        <v>254</v>
      </c>
      <c r="L129" s="60" t="s">
        <v>254</v>
      </c>
      <c r="M129" s="60">
        <v>12</v>
      </c>
      <c r="N129" s="99">
        <v>4120000</v>
      </c>
      <c r="O129" s="99">
        <v>49440000</v>
      </c>
      <c r="P129" s="60" t="s">
        <v>276</v>
      </c>
      <c r="Q129" s="35" t="s">
        <v>41</v>
      </c>
      <c r="R129" s="35" t="s">
        <v>42</v>
      </c>
      <c r="S129" s="35" t="s">
        <v>43</v>
      </c>
      <c r="T129" s="60" t="s">
        <v>0</v>
      </c>
      <c r="U129" s="60" t="s">
        <v>375</v>
      </c>
      <c r="V129" s="119" t="s">
        <v>376</v>
      </c>
    </row>
    <row r="130" spans="1:22" s="156" customFormat="1" ht="409.5" x14ac:dyDescent="0.25">
      <c r="A130" s="6" t="s">
        <v>377</v>
      </c>
      <c r="B130" s="60" t="s">
        <v>237</v>
      </c>
      <c r="C130" s="60" t="s">
        <v>238</v>
      </c>
      <c r="D130" s="60" t="s">
        <v>239</v>
      </c>
      <c r="E130" s="60" t="s">
        <v>273</v>
      </c>
      <c r="F130" s="60" t="s">
        <v>274</v>
      </c>
      <c r="G130" s="35">
        <v>80111600</v>
      </c>
      <c r="H130" s="60" t="s">
        <v>378</v>
      </c>
      <c r="I130" s="60" t="s">
        <v>37</v>
      </c>
      <c r="J130" s="60" t="s">
        <v>38</v>
      </c>
      <c r="K130" s="60" t="s">
        <v>254</v>
      </c>
      <c r="L130" s="60" t="s">
        <v>254</v>
      </c>
      <c r="M130" s="60">
        <v>12</v>
      </c>
      <c r="N130" s="99">
        <v>3605000</v>
      </c>
      <c r="O130" s="99">
        <v>43260000</v>
      </c>
      <c r="P130" s="60" t="s">
        <v>276</v>
      </c>
      <c r="Q130" s="35" t="s">
        <v>41</v>
      </c>
      <c r="R130" s="35" t="s">
        <v>42</v>
      </c>
      <c r="S130" s="35" t="s">
        <v>43</v>
      </c>
      <c r="T130" s="60" t="s">
        <v>0</v>
      </c>
      <c r="U130" s="60" t="s">
        <v>379</v>
      </c>
      <c r="V130" s="119" t="s">
        <v>380</v>
      </c>
    </row>
    <row r="131" spans="1:22" s="156" customFormat="1" ht="409.5" x14ac:dyDescent="0.25">
      <c r="A131" s="6" t="s">
        <v>381</v>
      </c>
      <c r="B131" s="60" t="s">
        <v>237</v>
      </c>
      <c r="C131" s="60" t="s">
        <v>238</v>
      </c>
      <c r="D131" s="60" t="s">
        <v>239</v>
      </c>
      <c r="E131" s="60" t="s">
        <v>273</v>
      </c>
      <c r="F131" s="60" t="s">
        <v>274</v>
      </c>
      <c r="G131" s="35">
        <v>80111600</v>
      </c>
      <c r="H131" s="60" t="s">
        <v>382</v>
      </c>
      <c r="I131" s="60" t="s">
        <v>37</v>
      </c>
      <c r="J131" s="60" t="s">
        <v>38</v>
      </c>
      <c r="K131" s="60" t="s">
        <v>254</v>
      </c>
      <c r="L131" s="60" t="s">
        <v>254</v>
      </c>
      <c r="M131" s="60">
        <v>12</v>
      </c>
      <c r="N131" s="99">
        <v>3708000</v>
      </c>
      <c r="O131" s="99">
        <v>44496000</v>
      </c>
      <c r="P131" s="60" t="s">
        <v>276</v>
      </c>
      <c r="Q131" s="35" t="s">
        <v>41</v>
      </c>
      <c r="R131" s="35" t="s">
        <v>42</v>
      </c>
      <c r="S131" s="35" t="s">
        <v>43</v>
      </c>
      <c r="T131" s="60" t="s">
        <v>0</v>
      </c>
      <c r="U131" s="60" t="s">
        <v>383</v>
      </c>
      <c r="V131" s="119" t="s">
        <v>384</v>
      </c>
    </row>
    <row r="132" spans="1:22" s="156" customFormat="1" ht="409.5" x14ac:dyDescent="0.25">
      <c r="A132" s="6" t="s">
        <v>385</v>
      </c>
      <c r="B132" s="60" t="s">
        <v>237</v>
      </c>
      <c r="C132" s="60" t="s">
        <v>238</v>
      </c>
      <c r="D132" s="60" t="s">
        <v>239</v>
      </c>
      <c r="E132" s="60" t="s">
        <v>273</v>
      </c>
      <c r="F132" s="60" t="s">
        <v>274</v>
      </c>
      <c r="G132" s="35">
        <v>80111600</v>
      </c>
      <c r="H132" s="60" t="s">
        <v>386</v>
      </c>
      <c r="I132" s="60" t="s">
        <v>37</v>
      </c>
      <c r="J132" s="60" t="s">
        <v>38</v>
      </c>
      <c r="K132" s="60" t="s">
        <v>254</v>
      </c>
      <c r="L132" s="60" t="s">
        <v>254</v>
      </c>
      <c r="M132" s="60">
        <v>6</v>
      </c>
      <c r="N132" s="99">
        <v>5000000</v>
      </c>
      <c r="O132" s="99">
        <v>30000000</v>
      </c>
      <c r="P132" s="60" t="s">
        <v>276</v>
      </c>
      <c r="Q132" s="35" t="s">
        <v>41</v>
      </c>
      <c r="R132" s="35" t="s">
        <v>42</v>
      </c>
      <c r="S132" s="35" t="s">
        <v>43</v>
      </c>
      <c r="T132" s="60" t="s">
        <v>0</v>
      </c>
      <c r="U132" s="60" t="s">
        <v>387</v>
      </c>
      <c r="V132" s="119" t="s">
        <v>388</v>
      </c>
    </row>
    <row r="133" spans="1:22" s="156" customFormat="1" ht="210" x14ac:dyDescent="0.25">
      <c r="A133" s="6" t="s">
        <v>389</v>
      </c>
      <c r="B133" s="60" t="s">
        <v>237</v>
      </c>
      <c r="C133" s="60" t="s">
        <v>238</v>
      </c>
      <c r="D133" s="60" t="s">
        <v>239</v>
      </c>
      <c r="E133" s="60" t="s">
        <v>273</v>
      </c>
      <c r="F133" s="60" t="s">
        <v>274</v>
      </c>
      <c r="G133" s="60">
        <v>80111600</v>
      </c>
      <c r="H133" s="60" t="s">
        <v>390</v>
      </c>
      <c r="I133" s="60" t="s">
        <v>37</v>
      </c>
      <c r="J133" s="60" t="s">
        <v>38</v>
      </c>
      <c r="K133" s="60" t="s">
        <v>254</v>
      </c>
      <c r="L133" s="60" t="s">
        <v>254</v>
      </c>
      <c r="M133" s="60">
        <v>12</v>
      </c>
      <c r="N133" s="60" t="s">
        <v>43</v>
      </c>
      <c r="O133" s="99">
        <v>2000000</v>
      </c>
      <c r="P133" s="60" t="s">
        <v>276</v>
      </c>
      <c r="Q133" s="35" t="s">
        <v>41</v>
      </c>
      <c r="R133" s="35" t="s">
        <v>42</v>
      </c>
      <c r="S133" s="35" t="s">
        <v>43</v>
      </c>
      <c r="T133" s="60" t="s">
        <v>0</v>
      </c>
      <c r="U133" s="60" t="s">
        <v>390</v>
      </c>
      <c r="V133" s="119" t="s">
        <v>391</v>
      </c>
    </row>
    <row r="134" spans="1:22" s="156" customFormat="1" ht="409.5" x14ac:dyDescent="0.25">
      <c r="A134" s="6" t="s">
        <v>392</v>
      </c>
      <c r="B134" s="60" t="s">
        <v>237</v>
      </c>
      <c r="C134" s="60" t="s">
        <v>238</v>
      </c>
      <c r="D134" s="60" t="s">
        <v>239</v>
      </c>
      <c r="E134" s="60" t="s">
        <v>273</v>
      </c>
      <c r="F134" s="60" t="s">
        <v>274</v>
      </c>
      <c r="G134" s="60">
        <v>80111629</v>
      </c>
      <c r="H134" s="60" t="s">
        <v>269</v>
      </c>
      <c r="I134" s="60" t="s">
        <v>56</v>
      </c>
      <c r="J134" s="60" t="s">
        <v>196</v>
      </c>
      <c r="K134" s="60" t="s">
        <v>254</v>
      </c>
      <c r="L134" s="60" t="s">
        <v>254</v>
      </c>
      <c r="M134" s="60">
        <v>12</v>
      </c>
      <c r="N134" s="60" t="s">
        <v>43</v>
      </c>
      <c r="O134" s="99">
        <v>49184500</v>
      </c>
      <c r="P134" s="60" t="s">
        <v>276</v>
      </c>
      <c r="Q134" s="35" t="s">
        <v>41</v>
      </c>
      <c r="R134" s="35" t="s">
        <v>42</v>
      </c>
      <c r="S134" s="35" t="s">
        <v>43</v>
      </c>
      <c r="T134" s="60" t="s">
        <v>0</v>
      </c>
      <c r="U134" s="60" t="s">
        <v>393</v>
      </c>
      <c r="V134" s="119" t="s">
        <v>394</v>
      </c>
    </row>
    <row r="135" spans="1:22" s="156" customFormat="1" ht="409.5" x14ac:dyDescent="0.25">
      <c r="A135" s="6" t="s">
        <v>395</v>
      </c>
      <c r="B135" s="60" t="s">
        <v>237</v>
      </c>
      <c r="C135" s="60" t="s">
        <v>238</v>
      </c>
      <c r="D135" s="60" t="s">
        <v>239</v>
      </c>
      <c r="E135" s="60" t="s">
        <v>273</v>
      </c>
      <c r="F135" s="60" t="s">
        <v>274</v>
      </c>
      <c r="G135" s="60">
        <v>80111630</v>
      </c>
      <c r="H135" s="60" t="s">
        <v>396</v>
      </c>
      <c r="I135" s="60" t="s">
        <v>37</v>
      </c>
      <c r="J135" s="60" t="s">
        <v>196</v>
      </c>
      <c r="K135" s="60" t="s">
        <v>397</v>
      </c>
      <c r="L135" s="60" t="s">
        <v>398</v>
      </c>
      <c r="M135" s="60">
        <v>3</v>
      </c>
      <c r="N135" s="60" t="s">
        <v>43</v>
      </c>
      <c r="O135" s="99">
        <v>15000000</v>
      </c>
      <c r="P135" s="60" t="s">
        <v>276</v>
      </c>
      <c r="Q135" s="35" t="s">
        <v>41</v>
      </c>
      <c r="R135" s="35" t="s">
        <v>42</v>
      </c>
      <c r="S135" s="35" t="s">
        <v>43</v>
      </c>
      <c r="T135" s="60" t="s">
        <v>0</v>
      </c>
      <c r="U135" s="60" t="s">
        <v>399</v>
      </c>
      <c r="V135" s="119" t="s">
        <v>400</v>
      </c>
    </row>
    <row r="136" spans="1:22" s="156" customFormat="1" ht="409.5" x14ac:dyDescent="0.25">
      <c r="A136" s="6" t="s">
        <v>401</v>
      </c>
      <c r="B136" s="60" t="s">
        <v>237</v>
      </c>
      <c r="C136" s="60" t="s">
        <v>238</v>
      </c>
      <c r="D136" s="60" t="s">
        <v>239</v>
      </c>
      <c r="E136" s="60" t="s">
        <v>273</v>
      </c>
      <c r="F136" s="60" t="s">
        <v>274</v>
      </c>
      <c r="G136" s="60">
        <v>80111631</v>
      </c>
      <c r="H136" s="60" t="s">
        <v>402</v>
      </c>
      <c r="I136" s="60" t="s">
        <v>37</v>
      </c>
      <c r="J136" s="60" t="s">
        <v>196</v>
      </c>
      <c r="K136" s="60" t="s">
        <v>403</v>
      </c>
      <c r="L136" s="60" t="s">
        <v>404</v>
      </c>
      <c r="M136" s="60">
        <v>6</v>
      </c>
      <c r="N136" s="60" t="s">
        <v>43</v>
      </c>
      <c r="O136" s="99">
        <v>81683270</v>
      </c>
      <c r="P136" s="60" t="s">
        <v>276</v>
      </c>
      <c r="Q136" s="35" t="s">
        <v>41</v>
      </c>
      <c r="R136" s="35" t="s">
        <v>42</v>
      </c>
      <c r="S136" s="35" t="s">
        <v>43</v>
      </c>
      <c r="T136" s="60" t="s">
        <v>0</v>
      </c>
      <c r="U136" s="60" t="s">
        <v>405</v>
      </c>
      <c r="V136" s="119" t="s">
        <v>406</v>
      </c>
    </row>
    <row r="137" spans="1:22" s="156" customFormat="1" ht="409.5" x14ac:dyDescent="0.25">
      <c r="A137" s="6" t="s">
        <v>407</v>
      </c>
      <c r="B137" s="60" t="s">
        <v>237</v>
      </c>
      <c r="C137" s="60" t="s">
        <v>238</v>
      </c>
      <c r="D137" s="60" t="s">
        <v>239</v>
      </c>
      <c r="E137" s="60" t="s">
        <v>273</v>
      </c>
      <c r="F137" s="60" t="s">
        <v>274</v>
      </c>
      <c r="G137" s="60">
        <v>81112101</v>
      </c>
      <c r="H137" s="60" t="s">
        <v>408</v>
      </c>
      <c r="I137" s="60" t="s">
        <v>37</v>
      </c>
      <c r="J137" s="60" t="s">
        <v>409</v>
      </c>
      <c r="K137" s="60" t="s">
        <v>410</v>
      </c>
      <c r="L137" s="60" t="s">
        <v>398</v>
      </c>
      <c r="M137" s="60">
        <v>12</v>
      </c>
      <c r="N137" s="60" t="s">
        <v>43</v>
      </c>
      <c r="O137" s="99">
        <v>4000000</v>
      </c>
      <c r="P137" s="60" t="s">
        <v>276</v>
      </c>
      <c r="Q137" s="35" t="s">
        <v>41</v>
      </c>
      <c r="R137" s="35" t="s">
        <v>42</v>
      </c>
      <c r="S137" s="35" t="s">
        <v>43</v>
      </c>
      <c r="T137" s="60" t="s">
        <v>0</v>
      </c>
      <c r="U137" s="60" t="s">
        <v>411</v>
      </c>
      <c r="V137" s="119" t="s">
        <v>412</v>
      </c>
    </row>
    <row r="138" spans="1:22" s="156" customFormat="1" ht="409.5" x14ac:dyDescent="0.25">
      <c r="A138" s="6" t="s">
        <v>413</v>
      </c>
      <c r="B138" s="96" t="s">
        <v>237</v>
      </c>
      <c r="C138" s="52" t="s">
        <v>238</v>
      </c>
      <c r="D138" s="52" t="s">
        <v>239</v>
      </c>
      <c r="E138" s="52" t="s">
        <v>273</v>
      </c>
      <c r="F138" s="52" t="s">
        <v>414</v>
      </c>
      <c r="G138" s="97">
        <v>80111600</v>
      </c>
      <c r="H138" s="28" t="s">
        <v>415</v>
      </c>
      <c r="I138" s="52" t="s">
        <v>56</v>
      </c>
      <c r="J138" s="52" t="s">
        <v>38</v>
      </c>
      <c r="K138" s="52" t="s">
        <v>416</v>
      </c>
      <c r="L138" s="52" t="s">
        <v>416</v>
      </c>
      <c r="M138" s="54">
        <v>6</v>
      </c>
      <c r="N138" s="98">
        <v>3300000</v>
      </c>
      <c r="O138" s="98">
        <v>19800000</v>
      </c>
      <c r="P138" s="52" t="s">
        <v>417</v>
      </c>
      <c r="Q138" s="54" t="s">
        <v>41</v>
      </c>
      <c r="R138" s="54" t="s">
        <v>42</v>
      </c>
      <c r="S138" s="54" t="s">
        <v>43</v>
      </c>
      <c r="T138" s="52" t="s">
        <v>0</v>
      </c>
      <c r="U138" s="60" t="s">
        <v>415</v>
      </c>
      <c r="V138" s="119" t="s">
        <v>418</v>
      </c>
    </row>
    <row r="139" spans="1:22" s="156" customFormat="1" ht="409.5" x14ac:dyDescent="0.25">
      <c r="A139" s="6" t="s">
        <v>419</v>
      </c>
      <c r="B139" s="96" t="s">
        <v>237</v>
      </c>
      <c r="C139" s="52" t="s">
        <v>238</v>
      </c>
      <c r="D139" s="52" t="s">
        <v>239</v>
      </c>
      <c r="E139" s="52" t="s">
        <v>273</v>
      </c>
      <c r="F139" s="52" t="s">
        <v>414</v>
      </c>
      <c r="G139" s="97">
        <v>80111600</v>
      </c>
      <c r="H139" s="28" t="s">
        <v>415</v>
      </c>
      <c r="I139" s="52" t="s">
        <v>56</v>
      </c>
      <c r="J139" s="52" t="s">
        <v>38</v>
      </c>
      <c r="K139" s="54" t="s">
        <v>266</v>
      </c>
      <c r="L139" s="54" t="s">
        <v>266</v>
      </c>
      <c r="M139" s="54">
        <v>5</v>
      </c>
      <c r="N139" s="98">
        <v>3300000</v>
      </c>
      <c r="O139" s="98">
        <v>16500000</v>
      </c>
      <c r="P139" s="52" t="s">
        <v>417</v>
      </c>
      <c r="Q139" s="54" t="s">
        <v>41</v>
      </c>
      <c r="R139" s="54" t="s">
        <v>42</v>
      </c>
      <c r="S139" s="54" t="s">
        <v>43</v>
      </c>
      <c r="T139" s="52" t="s">
        <v>0</v>
      </c>
      <c r="U139" s="28" t="s">
        <v>415</v>
      </c>
      <c r="V139" s="119" t="s">
        <v>418</v>
      </c>
    </row>
    <row r="140" spans="1:22" s="156" customFormat="1" ht="409.5" x14ac:dyDescent="0.25">
      <c r="A140" s="6" t="s">
        <v>420</v>
      </c>
      <c r="B140" s="96" t="s">
        <v>237</v>
      </c>
      <c r="C140" s="52" t="s">
        <v>238</v>
      </c>
      <c r="D140" s="52" t="s">
        <v>239</v>
      </c>
      <c r="E140" s="52" t="s">
        <v>273</v>
      </c>
      <c r="F140" s="52" t="s">
        <v>414</v>
      </c>
      <c r="G140" s="97">
        <v>80111600</v>
      </c>
      <c r="H140" s="28" t="s">
        <v>421</v>
      </c>
      <c r="I140" s="52" t="s">
        <v>56</v>
      </c>
      <c r="J140" s="52" t="s">
        <v>38</v>
      </c>
      <c r="K140" s="52" t="s">
        <v>416</v>
      </c>
      <c r="L140" s="52" t="s">
        <v>416</v>
      </c>
      <c r="M140" s="54">
        <v>11</v>
      </c>
      <c r="N140" s="98">
        <v>4120000</v>
      </c>
      <c r="O140" s="98">
        <v>45320000</v>
      </c>
      <c r="P140" s="52" t="s">
        <v>417</v>
      </c>
      <c r="Q140" s="54" t="s">
        <v>41</v>
      </c>
      <c r="R140" s="54" t="s">
        <v>42</v>
      </c>
      <c r="S140" s="54" t="s">
        <v>43</v>
      </c>
      <c r="T140" s="52" t="s">
        <v>0</v>
      </c>
      <c r="U140" s="28" t="s">
        <v>421</v>
      </c>
      <c r="V140" s="141" t="s">
        <v>422</v>
      </c>
    </row>
    <row r="141" spans="1:22" s="156" customFormat="1" ht="409.5" x14ac:dyDescent="0.25">
      <c r="A141" s="6" t="s">
        <v>423</v>
      </c>
      <c r="B141" s="96" t="s">
        <v>237</v>
      </c>
      <c r="C141" s="52" t="s">
        <v>238</v>
      </c>
      <c r="D141" s="52" t="s">
        <v>239</v>
      </c>
      <c r="E141" s="52" t="s">
        <v>273</v>
      </c>
      <c r="F141" s="52" t="s">
        <v>414</v>
      </c>
      <c r="G141" s="97">
        <v>80111600</v>
      </c>
      <c r="H141" s="28" t="s">
        <v>424</v>
      </c>
      <c r="I141" s="52" t="s">
        <v>56</v>
      </c>
      <c r="J141" s="52" t="s">
        <v>38</v>
      </c>
      <c r="K141" s="52" t="s">
        <v>416</v>
      </c>
      <c r="L141" s="52" t="s">
        <v>416</v>
      </c>
      <c r="M141" s="54">
        <v>6</v>
      </c>
      <c r="N141" s="98">
        <v>3300000</v>
      </c>
      <c r="O141" s="98">
        <v>19800000</v>
      </c>
      <c r="P141" s="52" t="s">
        <v>417</v>
      </c>
      <c r="Q141" s="54" t="s">
        <v>41</v>
      </c>
      <c r="R141" s="54" t="s">
        <v>42</v>
      </c>
      <c r="S141" s="54" t="s">
        <v>43</v>
      </c>
      <c r="T141" s="52" t="s">
        <v>0</v>
      </c>
      <c r="U141" s="28" t="s">
        <v>424</v>
      </c>
      <c r="V141" s="141" t="s">
        <v>425</v>
      </c>
    </row>
    <row r="142" spans="1:22" s="156" customFormat="1" ht="409.5" x14ac:dyDescent="0.25">
      <c r="A142" s="6" t="s">
        <v>426</v>
      </c>
      <c r="B142" s="96" t="s">
        <v>237</v>
      </c>
      <c r="C142" s="52" t="s">
        <v>238</v>
      </c>
      <c r="D142" s="52" t="s">
        <v>239</v>
      </c>
      <c r="E142" s="52" t="s">
        <v>273</v>
      </c>
      <c r="F142" s="52" t="s">
        <v>414</v>
      </c>
      <c r="G142" s="97">
        <v>80111600</v>
      </c>
      <c r="H142" s="28" t="s">
        <v>424</v>
      </c>
      <c r="I142" s="52" t="s">
        <v>56</v>
      </c>
      <c r="J142" s="52" t="s">
        <v>38</v>
      </c>
      <c r="K142" s="54" t="s">
        <v>266</v>
      </c>
      <c r="L142" s="54" t="s">
        <v>266</v>
      </c>
      <c r="M142" s="54">
        <v>5</v>
      </c>
      <c r="N142" s="98">
        <v>3300000</v>
      </c>
      <c r="O142" s="98">
        <v>16500000</v>
      </c>
      <c r="P142" s="52" t="s">
        <v>417</v>
      </c>
      <c r="Q142" s="54" t="s">
        <v>41</v>
      </c>
      <c r="R142" s="54" t="s">
        <v>42</v>
      </c>
      <c r="S142" s="54" t="s">
        <v>43</v>
      </c>
      <c r="T142" s="52" t="s">
        <v>0</v>
      </c>
      <c r="U142" s="28" t="s">
        <v>424</v>
      </c>
      <c r="V142" s="141" t="s">
        <v>425</v>
      </c>
    </row>
    <row r="143" spans="1:22" s="156" customFormat="1" ht="409.5" x14ac:dyDescent="0.25">
      <c r="A143" s="6" t="s">
        <v>427</v>
      </c>
      <c r="B143" s="96" t="s">
        <v>237</v>
      </c>
      <c r="C143" s="52" t="s">
        <v>238</v>
      </c>
      <c r="D143" s="52" t="s">
        <v>239</v>
      </c>
      <c r="E143" s="52" t="s">
        <v>273</v>
      </c>
      <c r="F143" s="52" t="s">
        <v>414</v>
      </c>
      <c r="G143" s="97">
        <v>80111600</v>
      </c>
      <c r="H143" s="28" t="s">
        <v>428</v>
      </c>
      <c r="I143" s="52" t="s">
        <v>56</v>
      </c>
      <c r="J143" s="52" t="s">
        <v>38</v>
      </c>
      <c r="K143" s="52" t="s">
        <v>416</v>
      </c>
      <c r="L143" s="52" t="s">
        <v>416</v>
      </c>
      <c r="M143" s="54">
        <v>11</v>
      </c>
      <c r="N143" s="98">
        <v>6180000</v>
      </c>
      <c r="O143" s="98">
        <v>67980000</v>
      </c>
      <c r="P143" s="52" t="s">
        <v>417</v>
      </c>
      <c r="Q143" s="54" t="s">
        <v>41</v>
      </c>
      <c r="R143" s="54" t="s">
        <v>42</v>
      </c>
      <c r="S143" s="54" t="s">
        <v>43</v>
      </c>
      <c r="T143" s="52" t="s">
        <v>0</v>
      </c>
      <c r="U143" s="28" t="s">
        <v>428</v>
      </c>
      <c r="V143" s="119" t="s">
        <v>429</v>
      </c>
    </row>
    <row r="144" spans="1:22" s="156" customFormat="1" ht="409.5" x14ac:dyDescent="0.25">
      <c r="A144" s="6" t="s">
        <v>430</v>
      </c>
      <c r="B144" s="96" t="s">
        <v>237</v>
      </c>
      <c r="C144" s="52" t="s">
        <v>238</v>
      </c>
      <c r="D144" s="52" t="s">
        <v>239</v>
      </c>
      <c r="E144" s="52" t="s">
        <v>273</v>
      </c>
      <c r="F144" s="52" t="s">
        <v>414</v>
      </c>
      <c r="G144" s="97">
        <v>80111600</v>
      </c>
      <c r="H144" s="28" t="s">
        <v>431</v>
      </c>
      <c r="I144" s="52" t="s">
        <v>56</v>
      </c>
      <c r="J144" s="52" t="s">
        <v>38</v>
      </c>
      <c r="K144" s="52" t="s">
        <v>416</v>
      </c>
      <c r="L144" s="52" t="s">
        <v>416</v>
      </c>
      <c r="M144" s="54">
        <v>6</v>
      </c>
      <c r="N144" s="98">
        <v>3708000</v>
      </c>
      <c r="O144" s="98">
        <v>22248000</v>
      </c>
      <c r="P144" s="52" t="s">
        <v>417</v>
      </c>
      <c r="Q144" s="54" t="s">
        <v>41</v>
      </c>
      <c r="R144" s="54" t="s">
        <v>42</v>
      </c>
      <c r="S144" s="54" t="s">
        <v>43</v>
      </c>
      <c r="T144" s="52" t="s">
        <v>0</v>
      </c>
      <c r="U144" s="28" t="s">
        <v>431</v>
      </c>
      <c r="V144" s="141" t="s">
        <v>432</v>
      </c>
    </row>
    <row r="145" spans="1:22" s="156" customFormat="1" ht="409.5" x14ac:dyDescent="0.25">
      <c r="A145" s="6" t="s">
        <v>433</v>
      </c>
      <c r="B145" s="96" t="s">
        <v>237</v>
      </c>
      <c r="C145" s="52" t="s">
        <v>238</v>
      </c>
      <c r="D145" s="52" t="s">
        <v>239</v>
      </c>
      <c r="E145" s="52" t="s">
        <v>273</v>
      </c>
      <c r="F145" s="52" t="s">
        <v>414</v>
      </c>
      <c r="G145" s="97">
        <v>80111600</v>
      </c>
      <c r="H145" s="28" t="s">
        <v>434</v>
      </c>
      <c r="I145" s="52" t="s">
        <v>56</v>
      </c>
      <c r="J145" s="52" t="s">
        <v>38</v>
      </c>
      <c r="K145" s="54" t="s">
        <v>266</v>
      </c>
      <c r="L145" s="54" t="s">
        <v>266</v>
      </c>
      <c r="M145" s="54">
        <v>5</v>
      </c>
      <c r="N145" s="98">
        <v>3708000</v>
      </c>
      <c r="O145" s="98">
        <v>18540000</v>
      </c>
      <c r="P145" s="52" t="s">
        <v>417</v>
      </c>
      <c r="Q145" s="54" t="s">
        <v>41</v>
      </c>
      <c r="R145" s="54" t="s">
        <v>42</v>
      </c>
      <c r="S145" s="54" t="s">
        <v>43</v>
      </c>
      <c r="T145" s="52" t="s">
        <v>0</v>
      </c>
      <c r="U145" s="28" t="s">
        <v>434</v>
      </c>
      <c r="V145" s="141" t="s">
        <v>432</v>
      </c>
    </row>
    <row r="146" spans="1:22" s="156" customFormat="1" ht="409.5" x14ac:dyDescent="0.25">
      <c r="A146" s="6" t="s">
        <v>435</v>
      </c>
      <c r="B146" s="96" t="s">
        <v>237</v>
      </c>
      <c r="C146" s="52" t="s">
        <v>238</v>
      </c>
      <c r="D146" s="52" t="s">
        <v>239</v>
      </c>
      <c r="E146" s="52" t="s">
        <v>273</v>
      </c>
      <c r="F146" s="52" t="s">
        <v>414</v>
      </c>
      <c r="G146" s="97">
        <v>80111600</v>
      </c>
      <c r="H146" s="28" t="s">
        <v>436</v>
      </c>
      <c r="I146" s="52" t="s">
        <v>56</v>
      </c>
      <c r="J146" s="52" t="s">
        <v>38</v>
      </c>
      <c r="K146" s="52" t="s">
        <v>416</v>
      </c>
      <c r="L146" s="52" t="s">
        <v>416</v>
      </c>
      <c r="M146" s="54">
        <v>6</v>
      </c>
      <c r="N146" s="98">
        <v>4120000</v>
      </c>
      <c r="O146" s="98">
        <v>24720000</v>
      </c>
      <c r="P146" s="52" t="s">
        <v>417</v>
      </c>
      <c r="Q146" s="54" t="s">
        <v>41</v>
      </c>
      <c r="R146" s="54" t="s">
        <v>42</v>
      </c>
      <c r="S146" s="54" t="s">
        <v>43</v>
      </c>
      <c r="T146" s="52" t="s">
        <v>0</v>
      </c>
      <c r="U146" s="28" t="s">
        <v>436</v>
      </c>
      <c r="V146" s="141" t="s">
        <v>437</v>
      </c>
    </row>
    <row r="147" spans="1:22" s="156" customFormat="1" ht="409.5" x14ac:dyDescent="0.25">
      <c r="A147" s="6" t="s">
        <v>438</v>
      </c>
      <c r="B147" s="96" t="s">
        <v>237</v>
      </c>
      <c r="C147" s="52" t="s">
        <v>238</v>
      </c>
      <c r="D147" s="52" t="s">
        <v>239</v>
      </c>
      <c r="E147" s="52" t="s">
        <v>273</v>
      </c>
      <c r="F147" s="52" t="s">
        <v>414</v>
      </c>
      <c r="G147" s="97">
        <v>80111600</v>
      </c>
      <c r="H147" s="28" t="s">
        <v>439</v>
      </c>
      <c r="I147" s="52" t="s">
        <v>56</v>
      </c>
      <c r="J147" s="52" t="s">
        <v>38</v>
      </c>
      <c r="K147" s="54" t="s">
        <v>266</v>
      </c>
      <c r="L147" s="54" t="s">
        <v>266</v>
      </c>
      <c r="M147" s="54">
        <v>5</v>
      </c>
      <c r="N147" s="98">
        <v>4120000</v>
      </c>
      <c r="O147" s="98">
        <v>20600000</v>
      </c>
      <c r="P147" s="52" t="s">
        <v>417</v>
      </c>
      <c r="Q147" s="54" t="s">
        <v>41</v>
      </c>
      <c r="R147" s="54" t="s">
        <v>42</v>
      </c>
      <c r="S147" s="54" t="s">
        <v>43</v>
      </c>
      <c r="T147" s="52" t="s">
        <v>0</v>
      </c>
      <c r="U147" s="28" t="s">
        <v>439</v>
      </c>
      <c r="V147" s="141" t="s">
        <v>437</v>
      </c>
    </row>
    <row r="148" spans="1:22" s="156" customFormat="1" ht="409.5" x14ac:dyDescent="0.25">
      <c r="A148" s="6" t="s">
        <v>440</v>
      </c>
      <c r="B148" s="96" t="s">
        <v>237</v>
      </c>
      <c r="C148" s="52" t="s">
        <v>238</v>
      </c>
      <c r="D148" s="52" t="s">
        <v>239</v>
      </c>
      <c r="E148" s="52" t="s">
        <v>273</v>
      </c>
      <c r="F148" s="52" t="s">
        <v>414</v>
      </c>
      <c r="G148" s="97">
        <v>80111600</v>
      </c>
      <c r="H148" s="28" t="s">
        <v>441</v>
      </c>
      <c r="I148" s="52" t="s">
        <v>37</v>
      </c>
      <c r="J148" s="52" t="s">
        <v>38</v>
      </c>
      <c r="K148" s="52" t="s">
        <v>416</v>
      </c>
      <c r="L148" s="52" t="s">
        <v>416</v>
      </c>
      <c r="M148" s="54">
        <v>11</v>
      </c>
      <c r="N148" s="98">
        <v>4120000</v>
      </c>
      <c r="O148" s="98">
        <v>45320000</v>
      </c>
      <c r="P148" s="52" t="s">
        <v>417</v>
      </c>
      <c r="Q148" s="54" t="s">
        <v>41</v>
      </c>
      <c r="R148" s="54" t="s">
        <v>42</v>
      </c>
      <c r="S148" s="54" t="s">
        <v>43</v>
      </c>
      <c r="T148" s="52" t="s">
        <v>0</v>
      </c>
      <c r="U148" s="28" t="s">
        <v>441</v>
      </c>
      <c r="V148" s="119" t="s">
        <v>442</v>
      </c>
    </row>
    <row r="149" spans="1:22" s="156" customFormat="1" ht="409.5" x14ac:dyDescent="0.25">
      <c r="A149" s="6" t="s">
        <v>443</v>
      </c>
      <c r="B149" s="100" t="s">
        <v>237</v>
      </c>
      <c r="C149" s="28" t="s">
        <v>238</v>
      </c>
      <c r="D149" s="28" t="s">
        <v>239</v>
      </c>
      <c r="E149" s="28" t="s">
        <v>273</v>
      </c>
      <c r="F149" s="28" t="s">
        <v>414</v>
      </c>
      <c r="G149" s="101">
        <v>80111600</v>
      </c>
      <c r="H149" s="28" t="s">
        <v>444</v>
      </c>
      <c r="I149" s="28" t="s">
        <v>56</v>
      </c>
      <c r="J149" s="28" t="s">
        <v>38</v>
      </c>
      <c r="K149" s="28" t="s">
        <v>416</v>
      </c>
      <c r="L149" s="28" t="s">
        <v>416</v>
      </c>
      <c r="M149" s="29">
        <v>6</v>
      </c>
      <c r="N149" s="102">
        <v>3708000</v>
      </c>
      <c r="O149" s="102">
        <v>22248000</v>
      </c>
      <c r="P149" s="28" t="s">
        <v>417</v>
      </c>
      <c r="Q149" s="29" t="s">
        <v>41</v>
      </c>
      <c r="R149" s="29" t="s">
        <v>42</v>
      </c>
      <c r="S149" s="29" t="s">
        <v>43</v>
      </c>
      <c r="T149" s="28" t="s">
        <v>0</v>
      </c>
      <c r="U149" s="28" t="s">
        <v>444</v>
      </c>
      <c r="V149" s="141" t="s">
        <v>445</v>
      </c>
    </row>
    <row r="150" spans="1:22" s="156" customFormat="1" ht="409.5" x14ac:dyDescent="0.25">
      <c r="A150" s="6" t="s">
        <v>446</v>
      </c>
      <c r="B150" s="100" t="s">
        <v>237</v>
      </c>
      <c r="C150" s="28" t="s">
        <v>238</v>
      </c>
      <c r="D150" s="28" t="s">
        <v>239</v>
      </c>
      <c r="E150" s="28" t="s">
        <v>273</v>
      </c>
      <c r="F150" s="28" t="s">
        <v>414</v>
      </c>
      <c r="G150" s="101">
        <v>80111600</v>
      </c>
      <c r="H150" s="28" t="s">
        <v>444</v>
      </c>
      <c r="I150" s="28" t="s">
        <v>56</v>
      </c>
      <c r="J150" s="28" t="s">
        <v>38</v>
      </c>
      <c r="K150" s="29" t="s">
        <v>266</v>
      </c>
      <c r="L150" s="29" t="s">
        <v>266</v>
      </c>
      <c r="M150" s="29">
        <v>5</v>
      </c>
      <c r="N150" s="102">
        <v>3708000</v>
      </c>
      <c r="O150" s="102">
        <v>18540000</v>
      </c>
      <c r="P150" s="28" t="s">
        <v>417</v>
      </c>
      <c r="Q150" s="29" t="s">
        <v>41</v>
      </c>
      <c r="R150" s="29" t="s">
        <v>42</v>
      </c>
      <c r="S150" s="29" t="s">
        <v>43</v>
      </c>
      <c r="T150" s="28" t="s">
        <v>0</v>
      </c>
      <c r="U150" s="28" t="s">
        <v>444</v>
      </c>
      <c r="V150" s="141" t="s">
        <v>445</v>
      </c>
    </row>
    <row r="151" spans="1:22" s="156" customFormat="1" ht="409.5" x14ac:dyDescent="0.25">
      <c r="A151" s="6" t="s">
        <v>447</v>
      </c>
      <c r="B151" s="96" t="s">
        <v>237</v>
      </c>
      <c r="C151" s="52" t="s">
        <v>238</v>
      </c>
      <c r="D151" s="52" t="s">
        <v>239</v>
      </c>
      <c r="E151" s="52" t="s">
        <v>273</v>
      </c>
      <c r="F151" s="52" t="s">
        <v>414</v>
      </c>
      <c r="G151" s="97">
        <v>80111600</v>
      </c>
      <c r="H151" s="28" t="s">
        <v>448</v>
      </c>
      <c r="I151" s="52" t="s">
        <v>56</v>
      </c>
      <c r="J151" s="52" t="s">
        <v>38</v>
      </c>
      <c r="K151" s="52" t="s">
        <v>416</v>
      </c>
      <c r="L151" s="52" t="s">
        <v>416</v>
      </c>
      <c r="M151" s="54">
        <v>6</v>
      </c>
      <c r="N151" s="98">
        <v>4120000</v>
      </c>
      <c r="O151" s="98">
        <v>24720000</v>
      </c>
      <c r="P151" s="52" t="s">
        <v>417</v>
      </c>
      <c r="Q151" s="54" t="s">
        <v>41</v>
      </c>
      <c r="R151" s="54" t="s">
        <v>42</v>
      </c>
      <c r="S151" s="54" t="s">
        <v>43</v>
      </c>
      <c r="T151" s="52" t="s">
        <v>0</v>
      </c>
      <c r="U151" s="28" t="s">
        <v>448</v>
      </c>
      <c r="V151" s="119" t="s">
        <v>449</v>
      </c>
    </row>
    <row r="152" spans="1:22" s="156" customFormat="1" ht="409.5" x14ac:dyDescent="0.25">
      <c r="A152" s="6" t="s">
        <v>450</v>
      </c>
      <c r="B152" s="96" t="s">
        <v>237</v>
      </c>
      <c r="C152" s="52" t="s">
        <v>238</v>
      </c>
      <c r="D152" s="52" t="s">
        <v>239</v>
      </c>
      <c r="E152" s="52" t="s">
        <v>273</v>
      </c>
      <c r="F152" s="52" t="s">
        <v>414</v>
      </c>
      <c r="G152" s="97">
        <v>80111600</v>
      </c>
      <c r="H152" s="28" t="s">
        <v>448</v>
      </c>
      <c r="I152" s="52" t="s">
        <v>56</v>
      </c>
      <c r="J152" s="52" t="s">
        <v>38</v>
      </c>
      <c r="K152" s="54" t="s">
        <v>266</v>
      </c>
      <c r="L152" s="54" t="s">
        <v>266</v>
      </c>
      <c r="M152" s="54">
        <v>5</v>
      </c>
      <c r="N152" s="98">
        <v>4120000</v>
      </c>
      <c r="O152" s="98">
        <v>20600000</v>
      </c>
      <c r="P152" s="52" t="s">
        <v>417</v>
      </c>
      <c r="Q152" s="54" t="s">
        <v>41</v>
      </c>
      <c r="R152" s="54" t="s">
        <v>42</v>
      </c>
      <c r="S152" s="54" t="s">
        <v>43</v>
      </c>
      <c r="T152" s="52" t="s">
        <v>0</v>
      </c>
      <c r="U152" s="28" t="s">
        <v>448</v>
      </c>
      <c r="V152" s="119" t="s">
        <v>449</v>
      </c>
    </row>
    <row r="153" spans="1:22" s="156" customFormat="1" ht="409.5" x14ac:dyDescent="0.25">
      <c r="A153" s="6" t="s">
        <v>451</v>
      </c>
      <c r="B153" s="96" t="s">
        <v>237</v>
      </c>
      <c r="C153" s="52" t="s">
        <v>238</v>
      </c>
      <c r="D153" s="52" t="s">
        <v>239</v>
      </c>
      <c r="E153" s="52" t="s">
        <v>273</v>
      </c>
      <c r="F153" s="52" t="s">
        <v>414</v>
      </c>
      <c r="G153" s="97">
        <v>80111600</v>
      </c>
      <c r="H153" s="28" t="s">
        <v>452</v>
      </c>
      <c r="I153" s="52" t="s">
        <v>453</v>
      </c>
      <c r="J153" s="52" t="s">
        <v>38</v>
      </c>
      <c r="K153" s="52" t="s">
        <v>416</v>
      </c>
      <c r="L153" s="52" t="s">
        <v>416</v>
      </c>
      <c r="M153" s="54">
        <v>6</v>
      </c>
      <c r="N153" s="98">
        <v>4120000</v>
      </c>
      <c r="O153" s="98">
        <v>24720000</v>
      </c>
      <c r="P153" s="52" t="s">
        <v>417</v>
      </c>
      <c r="Q153" s="54" t="s">
        <v>41</v>
      </c>
      <c r="R153" s="54" t="s">
        <v>42</v>
      </c>
      <c r="S153" s="54" t="s">
        <v>43</v>
      </c>
      <c r="T153" s="52" t="s">
        <v>0</v>
      </c>
      <c r="U153" s="28" t="s">
        <v>452</v>
      </c>
      <c r="V153" s="119" t="s">
        <v>454</v>
      </c>
    </row>
    <row r="154" spans="1:22" s="156" customFormat="1" ht="409.5" x14ac:dyDescent="0.25">
      <c r="A154" s="6" t="s">
        <v>455</v>
      </c>
      <c r="B154" s="96" t="s">
        <v>237</v>
      </c>
      <c r="C154" s="52" t="s">
        <v>238</v>
      </c>
      <c r="D154" s="52" t="s">
        <v>239</v>
      </c>
      <c r="E154" s="52" t="s">
        <v>273</v>
      </c>
      <c r="F154" s="52" t="s">
        <v>414</v>
      </c>
      <c r="G154" s="97">
        <v>80111600</v>
      </c>
      <c r="H154" s="28" t="s">
        <v>456</v>
      </c>
      <c r="I154" s="52" t="s">
        <v>453</v>
      </c>
      <c r="J154" s="52" t="s">
        <v>38</v>
      </c>
      <c r="K154" s="54" t="s">
        <v>266</v>
      </c>
      <c r="L154" s="54" t="s">
        <v>266</v>
      </c>
      <c r="M154" s="54">
        <v>5</v>
      </c>
      <c r="N154" s="98">
        <v>4120000</v>
      </c>
      <c r="O154" s="98">
        <v>20600000</v>
      </c>
      <c r="P154" s="52" t="s">
        <v>417</v>
      </c>
      <c r="Q154" s="54" t="s">
        <v>41</v>
      </c>
      <c r="R154" s="54" t="s">
        <v>42</v>
      </c>
      <c r="S154" s="54" t="s">
        <v>43</v>
      </c>
      <c r="T154" s="52" t="s">
        <v>0</v>
      </c>
      <c r="U154" s="28" t="s">
        <v>456</v>
      </c>
      <c r="V154" s="119" t="s">
        <v>454</v>
      </c>
    </row>
    <row r="155" spans="1:22" s="156" customFormat="1" ht="409.5" x14ac:dyDescent="0.25">
      <c r="A155" s="6" t="s">
        <v>457</v>
      </c>
      <c r="B155" s="96" t="s">
        <v>237</v>
      </c>
      <c r="C155" s="52" t="s">
        <v>238</v>
      </c>
      <c r="D155" s="52" t="s">
        <v>239</v>
      </c>
      <c r="E155" s="52" t="s">
        <v>273</v>
      </c>
      <c r="F155" s="52" t="s">
        <v>414</v>
      </c>
      <c r="G155" s="97">
        <v>80111600</v>
      </c>
      <c r="H155" s="28" t="s">
        <v>458</v>
      </c>
      <c r="I155" s="52" t="s">
        <v>56</v>
      </c>
      <c r="J155" s="52" t="s">
        <v>38</v>
      </c>
      <c r="K155" s="52" t="s">
        <v>416</v>
      </c>
      <c r="L155" s="52" t="s">
        <v>416</v>
      </c>
      <c r="M155" s="54">
        <v>6</v>
      </c>
      <c r="N155" s="98">
        <v>3708000</v>
      </c>
      <c r="O155" s="98">
        <v>22248000</v>
      </c>
      <c r="P155" s="52" t="s">
        <v>417</v>
      </c>
      <c r="Q155" s="54" t="s">
        <v>41</v>
      </c>
      <c r="R155" s="54" t="s">
        <v>42</v>
      </c>
      <c r="S155" s="54" t="s">
        <v>43</v>
      </c>
      <c r="T155" s="52" t="s">
        <v>0</v>
      </c>
      <c r="U155" s="28" t="s">
        <v>458</v>
      </c>
      <c r="V155" s="119" t="s">
        <v>459</v>
      </c>
    </row>
    <row r="156" spans="1:22" s="156" customFormat="1" ht="409.5" x14ac:dyDescent="0.25">
      <c r="A156" s="6" t="s">
        <v>460</v>
      </c>
      <c r="B156" s="96" t="s">
        <v>237</v>
      </c>
      <c r="C156" s="52" t="s">
        <v>238</v>
      </c>
      <c r="D156" s="52" t="s">
        <v>239</v>
      </c>
      <c r="E156" s="52" t="s">
        <v>273</v>
      </c>
      <c r="F156" s="52" t="s">
        <v>414</v>
      </c>
      <c r="G156" s="97">
        <v>80111600</v>
      </c>
      <c r="H156" s="28" t="s">
        <v>461</v>
      </c>
      <c r="I156" s="52" t="s">
        <v>56</v>
      </c>
      <c r="J156" s="52" t="s">
        <v>38</v>
      </c>
      <c r="K156" s="54" t="s">
        <v>266</v>
      </c>
      <c r="L156" s="54" t="s">
        <v>266</v>
      </c>
      <c r="M156" s="54">
        <v>5</v>
      </c>
      <c r="N156" s="98">
        <v>3708000</v>
      </c>
      <c r="O156" s="98">
        <v>18540000</v>
      </c>
      <c r="P156" s="52" t="s">
        <v>417</v>
      </c>
      <c r="Q156" s="54" t="s">
        <v>41</v>
      </c>
      <c r="R156" s="54" t="s">
        <v>42</v>
      </c>
      <c r="S156" s="54" t="s">
        <v>43</v>
      </c>
      <c r="T156" s="52" t="s">
        <v>0</v>
      </c>
      <c r="U156" s="28" t="s">
        <v>461</v>
      </c>
      <c r="V156" s="119" t="s">
        <v>459</v>
      </c>
    </row>
    <row r="157" spans="1:22" s="156" customFormat="1" ht="409.5" x14ac:dyDescent="0.25">
      <c r="A157" s="6" t="s">
        <v>462</v>
      </c>
      <c r="B157" s="96" t="s">
        <v>237</v>
      </c>
      <c r="C157" s="52" t="s">
        <v>238</v>
      </c>
      <c r="D157" s="52" t="s">
        <v>239</v>
      </c>
      <c r="E157" s="52" t="s">
        <v>273</v>
      </c>
      <c r="F157" s="52" t="s">
        <v>414</v>
      </c>
      <c r="G157" s="97">
        <v>80111600</v>
      </c>
      <c r="H157" s="28" t="s">
        <v>463</v>
      </c>
      <c r="I157" s="52" t="s">
        <v>56</v>
      </c>
      <c r="J157" s="52" t="s">
        <v>38</v>
      </c>
      <c r="K157" s="52" t="s">
        <v>416</v>
      </c>
      <c r="L157" s="52" t="s">
        <v>416</v>
      </c>
      <c r="M157" s="54">
        <v>6</v>
      </c>
      <c r="N157" s="98">
        <v>4120000</v>
      </c>
      <c r="O157" s="98">
        <v>24720000</v>
      </c>
      <c r="P157" s="52" t="s">
        <v>417</v>
      </c>
      <c r="Q157" s="54" t="s">
        <v>41</v>
      </c>
      <c r="R157" s="54" t="s">
        <v>42</v>
      </c>
      <c r="S157" s="54" t="s">
        <v>43</v>
      </c>
      <c r="T157" s="52" t="s">
        <v>0</v>
      </c>
      <c r="U157" s="28" t="s">
        <v>463</v>
      </c>
      <c r="V157" s="119" t="s">
        <v>464</v>
      </c>
    </row>
    <row r="158" spans="1:22" s="156" customFormat="1" ht="409.5" x14ac:dyDescent="0.25">
      <c r="A158" s="6" t="s">
        <v>465</v>
      </c>
      <c r="B158" s="96" t="s">
        <v>237</v>
      </c>
      <c r="C158" s="52" t="s">
        <v>238</v>
      </c>
      <c r="D158" s="52" t="s">
        <v>239</v>
      </c>
      <c r="E158" s="52" t="s">
        <v>273</v>
      </c>
      <c r="F158" s="52" t="s">
        <v>414</v>
      </c>
      <c r="G158" s="97">
        <v>80111600</v>
      </c>
      <c r="H158" s="28" t="s">
        <v>463</v>
      </c>
      <c r="I158" s="52" t="s">
        <v>56</v>
      </c>
      <c r="J158" s="52" t="s">
        <v>38</v>
      </c>
      <c r="K158" s="54" t="s">
        <v>266</v>
      </c>
      <c r="L158" s="54" t="s">
        <v>266</v>
      </c>
      <c r="M158" s="54">
        <v>5</v>
      </c>
      <c r="N158" s="98">
        <v>4120000</v>
      </c>
      <c r="O158" s="98">
        <v>20600000</v>
      </c>
      <c r="P158" s="52" t="s">
        <v>417</v>
      </c>
      <c r="Q158" s="54" t="s">
        <v>41</v>
      </c>
      <c r="R158" s="54" t="s">
        <v>42</v>
      </c>
      <c r="S158" s="54" t="s">
        <v>43</v>
      </c>
      <c r="T158" s="52" t="s">
        <v>0</v>
      </c>
      <c r="U158" s="28" t="s">
        <v>463</v>
      </c>
      <c r="V158" s="119" t="s">
        <v>464</v>
      </c>
    </row>
    <row r="159" spans="1:22" s="156" customFormat="1" ht="409.5" x14ac:dyDescent="0.25">
      <c r="A159" s="6" t="s">
        <v>466</v>
      </c>
      <c r="B159" s="96" t="s">
        <v>237</v>
      </c>
      <c r="C159" s="52" t="s">
        <v>238</v>
      </c>
      <c r="D159" s="52" t="s">
        <v>239</v>
      </c>
      <c r="E159" s="52" t="s">
        <v>273</v>
      </c>
      <c r="F159" s="52" t="s">
        <v>414</v>
      </c>
      <c r="G159" s="97">
        <v>80111600</v>
      </c>
      <c r="H159" s="28" t="s">
        <v>467</v>
      </c>
      <c r="I159" s="52" t="s">
        <v>56</v>
      </c>
      <c r="J159" s="52" t="s">
        <v>38</v>
      </c>
      <c r="K159" s="52" t="s">
        <v>416</v>
      </c>
      <c r="L159" s="52" t="s">
        <v>416</v>
      </c>
      <c r="M159" s="54">
        <v>6</v>
      </c>
      <c r="N159" s="98">
        <v>3300000</v>
      </c>
      <c r="O159" s="98">
        <v>19800000</v>
      </c>
      <c r="P159" s="52" t="s">
        <v>417</v>
      </c>
      <c r="Q159" s="54" t="s">
        <v>41</v>
      </c>
      <c r="R159" s="54" t="s">
        <v>42</v>
      </c>
      <c r="S159" s="54" t="s">
        <v>43</v>
      </c>
      <c r="T159" s="52" t="s">
        <v>0</v>
      </c>
      <c r="U159" s="28" t="s">
        <v>467</v>
      </c>
      <c r="V159" s="119" t="s">
        <v>468</v>
      </c>
    </row>
    <row r="160" spans="1:22" s="156" customFormat="1" ht="409.5" x14ac:dyDescent="0.25">
      <c r="A160" s="6" t="s">
        <v>469</v>
      </c>
      <c r="B160" s="96" t="s">
        <v>237</v>
      </c>
      <c r="C160" s="52" t="s">
        <v>238</v>
      </c>
      <c r="D160" s="52" t="s">
        <v>239</v>
      </c>
      <c r="E160" s="52" t="s">
        <v>273</v>
      </c>
      <c r="F160" s="52" t="s">
        <v>414</v>
      </c>
      <c r="G160" s="97">
        <v>80111600</v>
      </c>
      <c r="H160" s="28" t="s">
        <v>467</v>
      </c>
      <c r="I160" s="52" t="s">
        <v>56</v>
      </c>
      <c r="J160" s="52" t="s">
        <v>38</v>
      </c>
      <c r="K160" s="54" t="s">
        <v>266</v>
      </c>
      <c r="L160" s="54" t="s">
        <v>266</v>
      </c>
      <c r="M160" s="54">
        <v>5</v>
      </c>
      <c r="N160" s="98">
        <v>3300000</v>
      </c>
      <c r="O160" s="98">
        <v>16500000</v>
      </c>
      <c r="P160" s="52" t="s">
        <v>417</v>
      </c>
      <c r="Q160" s="54" t="s">
        <v>41</v>
      </c>
      <c r="R160" s="54" t="s">
        <v>42</v>
      </c>
      <c r="S160" s="54" t="s">
        <v>43</v>
      </c>
      <c r="T160" s="52" t="s">
        <v>0</v>
      </c>
      <c r="U160" s="28" t="s">
        <v>467</v>
      </c>
      <c r="V160" s="119" t="s">
        <v>468</v>
      </c>
    </row>
    <row r="161" spans="1:22" s="156" customFormat="1" ht="409.5" x14ac:dyDescent="0.25">
      <c r="A161" s="6" t="s">
        <v>470</v>
      </c>
      <c r="B161" s="96" t="s">
        <v>237</v>
      </c>
      <c r="C161" s="52" t="s">
        <v>238</v>
      </c>
      <c r="D161" s="52" t="s">
        <v>239</v>
      </c>
      <c r="E161" s="52" t="s">
        <v>273</v>
      </c>
      <c r="F161" s="52" t="s">
        <v>414</v>
      </c>
      <c r="G161" s="97">
        <v>80111600</v>
      </c>
      <c r="H161" s="28" t="s">
        <v>471</v>
      </c>
      <c r="I161" s="52" t="s">
        <v>56</v>
      </c>
      <c r="J161" s="52" t="s">
        <v>38</v>
      </c>
      <c r="K161" s="52" t="s">
        <v>416</v>
      </c>
      <c r="L161" s="52" t="s">
        <v>416</v>
      </c>
      <c r="M161" s="54">
        <v>6</v>
      </c>
      <c r="N161" s="98">
        <v>4120000</v>
      </c>
      <c r="O161" s="98">
        <v>24720000</v>
      </c>
      <c r="P161" s="52" t="s">
        <v>417</v>
      </c>
      <c r="Q161" s="54" t="s">
        <v>41</v>
      </c>
      <c r="R161" s="54" t="s">
        <v>42</v>
      </c>
      <c r="S161" s="54" t="s">
        <v>43</v>
      </c>
      <c r="T161" s="52" t="s">
        <v>0</v>
      </c>
      <c r="U161" s="28" t="s">
        <v>471</v>
      </c>
      <c r="V161" s="119" t="s">
        <v>472</v>
      </c>
    </row>
    <row r="162" spans="1:22" s="156" customFormat="1" ht="409.5" x14ac:dyDescent="0.25">
      <c r="A162" s="6" t="s">
        <v>473</v>
      </c>
      <c r="B162" s="96" t="s">
        <v>237</v>
      </c>
      <c r="C162" s="52" t="s">
        <v>238</v>
      </c>
      <c r="D162" s="52" t="s">
        <v>239</v>
      </c>
      <c r="E162" s="52" t="s">
        <v>273</v>
      </c>
      <c r="F162" s="52" t="s">
        <v>414</v>
      </c>
      <c r="G162" s="97">
        <v>80111600</v>
      </c>
      <c r="H162" s="28" t="s">
        <v>471</v>
      </c>
      <c r="I162" s="52" t="s">
        <v>56</v>
      </c>
      <c r="J162" s="52" t="s">
        <v>38</v>
      </c>
      <c r="K162" s="54" t="s">
        <v>266</v>
      </c>
      <c r="L162" s="54" t="s">
        <v>266</v>
      </c>
      <c r="M162" s="54">
        <v>5</v>
      </c>
      <c r="N162" s="98">
        <v>4120000</v>
      </c>
      <c r="O162" s="98">
        <v>20600000</v>
      </c>
      <c r="P162" s="52" t="s">
        <v>417</v>
      </c>
      <c r="Q162" s="54" t="s">
        <v>41</v>
      </c>
      <c r="R162" s="54" t="s">
        <v>42</v>
      </c>
      <c r="S162" s="54" t="s">
        <v>43</v>
      </c>
      <c r="T162" s="52" t="s">
        <v>0</v>
      </c>
      <c r="U162" s="28" t="s">
        <v>471</v>
      </c>
      <c r="V162" s="119" t="s">
        <v>472</v>
      </c>
    </row>
    <row r="163" spans="1:22" s="156" customFormat="1" ht="409.5" x14ac:dyDescent="0.25">
      <c r="A163" s="6" t="s">
        <v>474</v>
      </c>
      <c r="B163" s="96" t="s">
        <v>237</v>
      </c>
      <c r="C163" s="52" t="s">
        <v>238</v>
      </c>
      <c r="D163" s="52" t="s">
        <v>239</v>
      </c>
      <c r="E163" s="52" t="s">
        <v>273</v>
      </c>
      <c r="F163" s="52" t="s">
        <v>414</v>
      </c>
      <c r="G163" s="97">
        <v>80111600</v>
      </c>
      <c r="H163" s="28" t="s">
        <v>475</v>
      </c>
      <c r="I163" s="52" t="s">
        <v>56</v>
      </c>
      <c r="J163" s="52" t="s">
        <v>38</v>
      </c>
      <c r="K163" s="52" t="s">
        <v>416</v>
      </c>
      <c r="L163" s="52" t="s">
        <v>416</v>
      </c>
      <c r="M163" s="54">
        <v>6</v>
      </c>
      <c r="N163" s="98">
        <v>3500000</v>
      </c>
      <c r="O163" s="98">
        <v>21000000</v>
      </c>
      <c r="P163" s="52" t="s">
        <v>417</v>
      </c>
      <c r="Q163" s="54" t="s">
        <v>41</v>
      </c>
      <c r="R163" s="54" t="s">
        <v>42</v>
      </c>
      <c r="S163" s="54" t="s">
        <v>43</v>
      </c>
      <c r="T163" s="52" t="s">
        <v>0</v>
      </c>
      <c r="U163" s="28" t="s">
        <v>475</v>
      </c>
      <c r="V163" s="119" t="s">
        <v>476</v>
      </c>
    </row>
    <row r="164" spans="1:22" s="156" customFormat="1" ht="409.5" x14ac:dyDescent="0.25">
      <c r="A164" s="6" t="s">
        <v>477</v>
      </c>
      <c r="B164" s="96" t="s">
        <v>237</v>
      </c>
      <c r="C164" s="52" t="s">
        <v>238</v>
      </c>
      <c r="D164" s="52" t="s">
        <v>239</v>
      </c>
      <c r="E164" s="52" t="s">
        <v>273</v>
      </c>
      <c r="F164" s="52" t="s">
        <v>414</v>
      </c>
      <c r="G164" s="97">
        <v>80111600</v>
      </c>
      <c r="H164" s="28" t="s">
        <v>475</v>
      </c>
      <c r="I164" s="52" t="s">
        <v>56</v>
      </c>
      <c r="J164" s="52" t="s">
        <v>38</v>
      </c>
      <c r="K164" s="54" t="s">
        <v>266</v>
      </c>
      <c r="L164" s="54" t="s">
        <v>266</v>
      </c>
      <c r="M164" s="54">
        <v>5</v>
      </c>
      <c r="N164" s="98">
        <v>3500000</v>
      </c>
      <c r="O164" s="98">
        <v>17500000</v>
      </c>
      <c r="P164" s="52" t="s">
        <v>417</v>
      </c>
      <c r="Q164" s="54" t="s">
        <v>41</v>
      </c>
      <c r="R164" s="54" t="s">
        <v>42</v>
      </c>
      <c r="S164" s="54" t="s">
        <v>43</v>
      </c>
      <c r="T164" s="52" t="s">
        <v>0</v>
      </c>
      <c r="U164" s="28" t="s">
        <v>475</v>
      </c>
      <c r="V164" s="119" t="s">
        <v>476</v>
      </c>
    </row>
    <row r="165" spans="1:22" s="156" customFormat="1" ht="409.5" x14ac:dyDescent="0.25">
      <c r="A165" s="6" t="s">
        <v>478</v>
      </c>
      <c r="B165" s="96" t="s">
        <v>237</v>
      </c>
      <c r="C165" s="52" t="s">
        <v>238</v>
      </c>
      <c r="D165" s="52" t="s">
        <v>239</v>
      </c>
      <c r="E165" s="52" t="s">
        <v>273</v>
      </c>
      <c r="F165" s="52" t="s">
        <v>414</v>
      </c>
      <c r="G165" s="97">
        <v>80111600</v>
      </c>
      <c r="H165" s="28" t="s">
        <v>479</v>
      </c>
      <c r="I165" s="52" t="s">
        <v>56</v>
      </c>
      <c r="J165" s="52" t="s">
        <v>38</v>
      </c>
      <c r="K165" s="52" t="s">
        <v>416</v>
      </c>
      <c r="L165" s="52" t="s">
        <v>416</v>
      </c>
      <c r="M165" s="54">
        <v>6</v>
      </c>
      <c r="N165" s="98">
        <v>3400000</v>
      </c>
      <c r="O165" s="98">
        <v>20400000</v>
      </c>
      <c r="P165" s="52" t="s">
        <v>417</v>
      </c>
      <c r="Q165" s="54" t="s">
        <v>41</v>
      </c>
      <c r="R165" s="54" t="s">
        <v>42</v>
      </c>
      <c r="S165" s="54" t="s">
        <v>43</v>
      </c>
      <c r="T165" s="52" t="s">
        <v>0</v>
      </c>
      <c r="U165" s="28" t="s">
        <v>479</v>
      </c>
      <c r="V165" s="119" t="s">
        <v>480</v>
      </c>
    </row>
    <row r="166" spans="1:22" s="156" customFormat="1" ht="409.5" x14ac:dyDescent="0.25">
      <c r="A166" s="6" t="s">
        <v>481</v>
      </c>
      <c r="B166" s="96" t="s">
        <v>237</v>
      </c>
      <c r="C166" s="52" t="s">
        <v>238</v>
      </c>
      <c r="D166" s="52" t="s">
        <v>239</v>
      </c>
      <c r="E166" s="52" t="s">
        <v>273</v>
      </c>
      <c r="F166" s="52" t="s">
        <v>414</v>
      </c>
      <c r="G166" s="97">
        <v>80111600</v>
      </c>
      <c r="H166" s="28" t="s">
        <v>479</v>
      </c>
      <c r="I166" s="52" t="s">
        <v>56</v>
      </c>
      <c r="J166" s="52" t="s">
        <v>38</v>
      </c>
      <c r="K166" s="54" t="s">
        <v>266</v>
      </c>
      <c r="L166" s="54" t="s">
        <v>266</v>
      </c>
      <c r="M166" s="54">
        <v>5</v>
      </c>
      <c r="N166" s="98">
        <v>3400000</v>
      </c>
      <c r="O166" s="98">
        <v>17000000</v>
      </c>
      <c r="P166" s="52" t="s">
        <v>417</v>
      </c>
      <c r="Q166" s="54" t="s">
        <v>41</v>
      </c>
      <c r="R166" s="54" t="s">
        <v>42</v>
      </c>
      <c r="S166" s="54" t="s">
        <v>43</v>
      </c>
      <c r="T166" s="52" t="s">
        <v>0</v>
      </c>
      <c r="U166" s="28" t="s">
        <v>479</v>
      </c>
      <c r="V166" s="119" t="s">
        <v>480</v>
      </c>
    </row>
    <row r="167" spans="1:22" s="156" customFormat="1" ht="409.5" x14ac:dyDescent="0.25">
      <c r="A167" s="6" t="s">
        <v>482</v>
      </c>
      <c r="B167" s="96" t="s">
        <v>237</v>
      </c>
      <c r="C167" s="52" t="s">
        <v>238</v>
      </c>
      <c r="D167" s="52" t="s">
        <v>239</v>
      </c>
      <c r="E167" s="52" t="s">
        <v>273</v>
      </c>
      <c r="F167" s="52" t="s">
        <v>414</v>
      </c>
      <c r="G167" s="97">
        <v>80111600</v>
      </c>
      <c r="H167" s="28" t="s">
        <v>483</v>
      </c>
      <c r="I167" s="52" t="s">
        <v>56</v>
      </c>
      <c r="J167" s="52" t="s">
        <v>38</v>
      </c>
      <c r="K167" s="52" t="s">
        <v>416</v>
      </c>
      <c r="L167" s="52" t="s">
        <v>416</v>
      </c>
      <c r="M167" s="54">
        <v>8</v>
      </c>
      <c r="N167" s="98">
        <v>2140000</v>
      </c>
      <c r="O167" s="98">
        <v>17120000</v>
      </c>
      <c r="P167" s="52" t="s">
        <v>417</v>
      </c>
      <c r="Q167" s="54" t="s">
        <v>41</v>
      </c>
      <c r="R167" s="54" t="s">
        <v>42</v>
      </c>
      <c r="S167" s="54" t="s">
        <v>43</v>
      </c>
      <c r="T167" s="52" t="s">
        <v>0</v>
      </c>
      <c r="U167" s="28" t="s">
        <v>483</v>
      </c>
      <c r="V167" s="119" t="s">
        <v>484</v>
      </c>
    </row>
    <row r="168" spans="1:22" s="156" customFormat="1" ht="409.5" x14ac:dyDescent="0.25">
      <c r="A168" s="6" t="s">
        <v>485</v>
      </c>
      <c r="B168" s="96" t="s">
        <v>237</v>
      </c>
      <c r="C168" s="52" t="s">
        <v>238</v>
      </c>
      <c r="D168" s="52" t="s">
        <v>239</v>
      </c>
      <c r="E168" s="52" t="s">
        <v>273</v>
      </c>
      <c r="F168" s="52" t="s">
        <v>414</v>
      </c>
      <c r="G168" s="97">
        <v>80111600</v>
      </c>
      <c r="H168" s="28" t="s">
        <v>486</v>
      </c>
      <c r="I168" s="52" t="s">
        <v>56</v>
      </c>
      <c r="J168" s="52" t="s">
        <v>38</v>
      </c>
      <c r="K168" s="52" t="s">
        <v>416</v>
      </c>
      <c r="L168" s="52" t="s">
        <v>416</v>
      </c>
      <c r="M168" s="54">
        <v>6</v>
      </c>
      <c r="N168" s="98">
        <v>3300000</v>
      </c>
      <c r="O168" s="98">
        <v>19800000</v>
      </c>
      <c r="P168" s="52" t="s">
        <v>417</v>
      </c>
      <c r="Q168" s="54" t="s">
        <v>41</v>
      </c>
      <c r="R168" s="54" t="s">
        <v>42</v>
      </c>
      <c r="S168" s="54" t="s">
        <v>43</v>
      </c>
      <c r="T168" s="52" t="s">
        <v>0</v>
      </c>
      <c r="U168" s="28" t="s">
        <v>486</v>
      </c>
      <c r="V168" s="119" t="s">
        <v>487</v>
      </c>
    </row>
    <row r="169" spans="1:22" s="156" customFormat="1" ht="409.5" x14ac:dyDescent="0.25">
      <c r="A169" s="6" t="s">
        <v>488</v>
      </c>
      <c r="B169" s="96" t="s">
        <v>237</v>
      </c>
      <c r="C169" s="52" t="s">
        <v>238</v>
      </c>
      <c r="D169" s="52" t="s">
        <v>239</v>
      </c>
      <c r="E169" s="52" t="s">
        <v>273</v>
      </c>
      <c r="F169" s="52" t="s">
        <v>414</v>
      </c>
      <c r="G169" s="97">
        <v>80111600</v>
      </c>
      <c r="H169" s="28" t="s">
        <v>486</v>
      </c>
      <c r="I169" s="52" t="s">
        <v>56</v>
      </c>
      <c r="J169" s="52" t="s">
        <v>38</v>
      </c>
      <c r="K169" s="54" t="s">
        <v>266</v>
      </c>
      <c r="L169" s="54" t="s">
        <v>266</v>
      </c>
      <c r="M169" s="54">
        <v>5</v>
      </c>
      <c r="N169" s="98">
        <v>3300000</v>
      </c>
      <c r="O169" s="98">
        <v>16500000</v>
      </c>
      <c r="P169" s="52" t="s">
        <v>417</v>
      </c>
      <c r="Q169" s="54" t="s">
        <v>41</v>
      </c>
      <c r="R169" s="54" t="s">
        <v>42</v>
      </c>
      <c r="S169" s="54" t="s">
        <v>43</v>
      </c>
      <c r="T169" s="52" t="s">
        <v>0</v>
      </c>
      <c r="U169" s="28" t="s">
        <v>486</v>
      </c>
      <c r="V169" s="119" t="s">
        <v>487</v>
      </c>
    </row>
    <row r="170" spans="1:22" s="156" customFormat="1" ht="409.5" x14ac:dyDescent="0.25">
      <c r="A170" s="6" t="s">
        <v>489</v>
      </c>
      <c r="B170" s="96" t="s">
        <v>237</v>
      </c>
      <c r="C170" s="52" t="s">
        <v>238</v>
      </c>
      <c r="D170" s="52" t="s">
        <v>239</v>
      </c>
      <c r="E170" s="52" t="s">
        <v>273</v>
      </c>
      <c r="F170" s="52" t="s">
        <v>414</v>
      </c>
      <c r="G170" s="97">
        <v>80111600</v>
      </c>
      <c r="H170" s="28" t="s">
        <v>490</v>
      </c>
      <c r="I170" s="52" t="s">
        <v>56</v>
      </c>
      <c r="J170" s="52" t="s">
        <v>38</v>
      </c>
      <c r="K170" s="52" t="s">
        <v>416</v>
      </c>
      <c r="L170" s="52" t="s">
        <v>416</v>
      </c>
      <c r="M170" s="54">
        <v>6</v>
      </c>
      <c r="N170" s="98">
        <v>4120000</v>
      </c>
      <c r="O170" s="98">
        <v>24720000</v>
      </c>
      <c r="P170" s="52" t="s">
        <v>417</v>
      </c>
      <c r="Q170" s="54" t="s">
        <v>41</v>
      </c>
      <c r="R170" s="54" t="s">
        <v>42</v>
      </c>
      <c r="S170" s="54" t="s">
        <v>43</v>
      </c>
      <c r="T170" s="52" t="s">
        <v>0</v>
      </c>
      <c r="U170" s="28" t="s">
        <v>490</v>
      </c>
      <c r="V170" s="119" t="s">
        <v>491</v>
      </c>
    </row>
    <row r="171" spans="1:22" s="156" customFormat="1" ht="409.5" x14ac:dyDescent="0.25">
      <c r="A171" s="6" t="s">
        <v>492</v>
      </c>
      <c r="B171" s="96" t="s">
        <v>237</v>
      </c>
      <c r="C171" s="52" t="s">
        <v>238</v>
      </c>
      <c r="D171" s="52" t="s">
        <v>239</v>
      </c>
      <c r="E171" s="52" t="s">
        <v>273</v>
      </c>
      <c r="F171" s="52" t="s">
        <v>414</v>
      </c>
      <c r="G171" s="97">
        <v>80111600</v>
      </c>
      <c r="H171" s="28" t="s">
        <v>490</v>
      </c>
      <c r="I171" s="52" t="s">
        <v>56</v>
      </c>
      <c r="J171" s="52" t="s">
        <v>38</v>
      </c>
      <c r="K171" s="54" t="s">
        <v>266</v>
      </c>
      <c r="L171" s="54" t="s">
        <v>266</v>
      </c>
      <c r="M171" s="54">
        <v>5</v>
      </c>
      <c r="N171" s="98">
        <v>4120000</v>
      </c>
      <c r="O171" s="98">
        <v>20600000</v>
      </c>
      <c r="P171" s="52" t="s">
        <v>417</v>
      </c>
      <c r="Q171" s="54" t="s">
        <v>41</v>
      </c>
      <c r="R171" s="54" t="s">
        <v>42</v>
      </c>
      <c r="S171" s="54" t="s">
        <v>43</v>
      </c>
      <c r="T171" s="52" t="s">
        <v>0</v>
      </c>
      <c r="U171" s="28" t="s">
        <v>490</v>
      </c>
      <c r="V171" s="119" t="s">
        <v>491</v>
      </c>
    </row>
    <row r="172" spans="1:22" s="156" customFormat="1" ht="409.5" x14ac:dyDescent="0.25">
      <c r="A172" s="6" t="s">
        <v>493</v>
      </c>
      <c r="B172" s="96" t="s">
        <v>237</v>
      </c>
      <c r="C172" s="52" t="s">
        <v>238</v>
      </c>
      <c r="D172" s="52" t="s">
        <v>239</v>
      </c>
      <c r="E172" s="52" t="s">
        <v>273</v>
      </c>
      <c r="F172" s="52" t="s">
        <v>414</v>
      </c>
      <c r="G172" s="97">
        <v>80111600</v>
      </c>
      <c r="H172" s="28" t="s">
        <v>494</v>
      </c>
      <c r="I172" s="52" t="s">
        <v>56</v>
      </c>
      <c r="J172" s="52" t="s">
        <v>38</v>
      </c>
      <c r="K172" s="52" t="s">
        <v>416</v>
      </c>
      <c r="L172" s="52" t="s">
        <v>416</v>
      </c>
      <c r="M172" s="54">
        <v>6</v>
      </c>
      <c r="N172" s="98">
        <v>4120000</v>
      </c>
      <c r="O172" s="98">
        <v>24720000</v>
      </c>
      <c r="P172" s="52" t="s">
        <v>417</v>
      </c>
      <c r="Q172" s="54" t="s">
        <v>41</v>
      </c>
      <c r="R172" s="54" t="s">
        <v>42</v>
      </c>
      <c r="S172" s="54" t="s">
        <v>43</v>
      </c>
      <c r="T172" s="52" t="s">
        <v>0</v>
      </c>
      <c r="U172" s="28" t="s">
        <v>494</v>
      </c>
      <c r="V172" s="119" t="s">
        <v>495</v>
      </c>
    </row>
    <row r="173" spans="1:22" s="156" customFormat="1" ht="409.5" x14ac:dyDescent="0.25">
      <c r="A173" s="6" t="s">
        <v>496</v>
      </c>
      <c r="B173" s="96" t="s">
        <v>237</v>
      </c>
      <c r="C173" s="52" t="s">
        <v>238</v>
      </c>
      <c r="D173" s="52" t="s">
        <v>239</v>
      </c>
      <c r="E173" s="52" t="s">
        <v>273</v>
      </c>
      <c r="F173" s="52" t="s">
        <v>414</v>
      </c>
      <c r="G173" s="97">
        <v>80111600</v>
      </c>
      <c r="H173" s="28" t="s">
        <v>494</v>
      </c>
      <c r="I173" s="52" t="s">
        <v>56</v>
      </c>
      <c r="J173" s="52" t="s">
        <v>38</v>
      </c>
      <c r="K173" s="54" t="s">
        <v>266</v>
      </c>
      <c r="L173" s="54" t="s">
        <v>266</v>
      </c>
      <c r="M173" s="54">
        <v>5</v>
      </c>
      <c r="N173" s="98">
        <v>4120000</v>
      </c>
      <c r="O173" s="98">
        <v>20600000</v>
      </c>
      <c r="P173" s="52" t="s">
        <v>417</v>
      </c>
      <c r="Q173" s="54" t="s">
        <v>41</v>
      </c>
      <c r="R173" s="54" t="s">
        <v>42</v>
      </c>
      <c r="S173" s="54" t="s">
        <v>43</v>
      </c>
      <c r="T173" s="52" t="s">
        <v>0</v>
      </c>
      <c r="U173" s="28" t="s">
        <v>494</v>
      </c>
      <c r="V173" s="119" t="s">
        <v>495</v>
      </c>
    </row>
    <row r="174" spans="1:22" s="156" customFormat="1" ht="409.5" x14ac:dyDescent="0.25">
      <c r="A174" s="6" t="s">
        <v>497</v>
      </c>
      <c r="B174" s="96" t="s">
        <v>237</v>
      </c>
      <c r="C174" s="52" t="s">
        <v>238</v>
      </c>
      <c r="D174" s="52" t="s">
        <v>239</v>
      </c>
      <c r="E174" s="52" t="s">
        <v>273</v>
      </c>
      <c r="F174" s="52" t="s">
        <v>414</v>
      </c>
      <c r="G174" s="97">
        <v>80111600</v>
      </c>
      <c r="H174" s="28" t="s">
        <v>498</v>
      </c>
      <c r="I174" s="52" t="s">
        <v>56</v>
      </c>
      <c r="J174" s="52" t="s">
        <v>38</v>
      </c>
      <c r="K174" s="52" t="s">
        <v>416</v>
      </c>
      <c r="L174" s="52" t="s">
        <v>416</v>
      </c>
      <c r="M174" s="54">
        <v>6</v>
      </c>
      <c r="N174" s="98">
        <v>4120000</v>
      </c>
      <c r="O174" s="98">
        <v>24720000</v>
      </c>
      <c r="P174" s="52" t="s">
        <v>417</v>
      </c>
      <c r="Q174" s="54" t="s">
        <v>41</v>
      </c>
      <c r="R174" s="54" t="s">
        <v>42</v>
      </c>
      <c r="S174" s="54" t="s">
        <v>43</v>
      </c>
      <c r="T174" s="52" t="s">
        <v>0</v>
      </c>
      <c r="U174" s="28" t="s">
        <v>498</v>
      </c>
      <c r="V174" s="119" t="s">
        <v>499</v>
      </c>
    </row>
    <row r="175" spans="1:22" s="156" customFormat="1" ht="409.5" x14ac:dyDescent="0.25">
      <c r="A175" s="6" t="s">
        <v>500</v>
      </c>
      <c r="B175" s="100" t="s">
        <v>237</v>
      </c>
      <c r="C175" s="28" t="s">
        <v>238</v>
      </c>
      <c r="D175" s="28" t="s">
        <v>239</v>
      </c>
      <c r="E175" s="28" t="s">
        <v>273</v>
      </c>
      <c r="F175" s="28" t="s">
        <v>414</v>
      </c>
      <c r="G175" s="101">
        <v>80111600</v>
      </c>
      <c r="H175" s="28" t="s">
        <v>501</v>
      </c>
      <c r="I175" s="28" t="s">
        <v>56</v>
      </c>
      <c r="J175" s="28" t="s">
        <v>38</v>
      </c>
      <c r="K175" s="28" t="s">
        <v>416</v>
      </c>
      <c r="L175" s="28" t="s">
        <v>416</v>
      </c>
      <c r="M175" s="28">
        <v>6</v>
      </c>
      <c r="N175" s="102">
        <v>2680000</v>
      </c>
      <c r="O175" s="102">
        <v>16080000</v>
      </c>
      <c r="P175" s="28" t="s">
        <v>417</v>
      </c>
      <c r="Q175" s="29" t="s">
        <v>41</v>
      </c>
      <c r="R175" s="29" t="s">
        <v>42</v>
      </c>
      <c r="S175" s="29" t="s">
        <v>43</v>
      </c>
      <c r="T175" s="28" t="s">
        <v>0</v>
      </c>
      <c r="U175" s="28" t="s">
        <v>501</v>
      </c>
      <c r="V175" s="141" t="s">
        <v>502</v>
      </c>
    </row>
    <row r="176" spans="1:22" s="156" customFormat="1" ht="409.5" x14ac:dyDescent="0.25">
      <c r="A176" s="6" t="s">
        <v>503</v>
      </c>
      <c r="B176" s="96" t="s">
        <v>237</v>
      </c>
      <c r="C176" s="52" t="s">
        <v>238</v>
      </c>
      <c r="D176" s="52" t="s">
        <v>239</v>
      </c>
      <c r="E176" s="52" t="s">
        <v>273</v>
      </c>
      <c r="F176" s="52" t="s">
        <v>414</v>
      </c>
      <c r="G176" s="97">
        <v>80111600</v>
      </c>
      <c r="H176" s="28" t="s">
        <v>501</v>
      </c>
      <c r="I176" s="52" t="s">
        <v>56</v>
      </c>
      <c r="J176" s="52" t="s">
        <v>38</v>
      </c>
      <c r="K176" s="54" t="s">
        <v>266</v>
      </c>
      <c r="L176" s="54" t="s">
        <v>266</v>
      </c>
      <c r="M176" s="54">
        <v>4</v>
      </c>
      <c r="N176" s="98">
        <v>2680000</v>
      </c>
      <c r="O176" s="98">
        <v>10720000</v>
      </c>
      <c r="P176" s="52" t="s">
        <v>417</v>
      </c>
      <c r="Q176" s="54" t="s">
        <v>41</v>
      </c>
      <c r="R176" s="54" t="s">
        <v>42</v>
      </c>
      <c r="S176" s="54" t="s">
        <v>43</v>
      </c>
      <c r="T176" s="52" t="s">
        <v>0</v>
      </c>
      <c r="U176" s="28" t="s">
        <v>501</v>
      </c>
      <c r="V176" s="119" t="s">
        <v>502</v>
      </c>
    </row>
    <row r="177" spans="1:22" s="156" customFormat="1" ht="409.5" x14ac:dyDescent="0.25">
      <c r="A177" s="6" t="s">
        <v>504</v>
      </c>
      <c r="B177" s="96" t="s">
        <v>237</v>
      </c>
      <c r="C177" s="52" t="s">
        <v>238</v>
      </c>
      <c r="D177" s="52" t="s">
        <v>239</v>
      </c>
      <c r="E177" s="52" t="s">
        <v>273</v>
      </c>
      <c r="F177" s="52" t="s">
        <v>414</v>
      </c>
      <c r="G177" s="97">
        <v>80111600</v>
      </c>
      <c r="H177" s="28" t="s">
        <v>505</v>
      </c>
      <c r="I177" s="52" t="s">
        <v>37</v>
      </c>
      <c r="J177" s="52" t="s">
        <v>38</v>
      </c>
      <c r="K177" s="52" t="s">
        <v>416</v>
      </c>
      <c r="L177" s="52" t="s">
        <v>416</v>
      </c>
      <c r="M177" s="54">
        <v>6</v>
      </c>
      <c r="N177" s="98">
        <v>3420000</v>
      </c>
      <c r="O177" s="98">
        <v>20520000</v>
      </c>
      <c r="P177" s="52" t="s">
        <v>417</v>
      </c>
      <c r="Q177" s="54" t="s">
        <v>41</v>
      </c>
      <c r="R177" s="54" t="s">
        <v>42</v>
      </c>
      <c r="S177" s="54" t="s">
        <v>43</v>
      </c>
      <c r="T177" s="52" t="s">
        <v>0</v>
      </c>
      <c r="U177" s="28" t="s">
        <v>505</v>
      </c>
      <c r="V177" s="141" t="s">
        <v>506</v>
      </c>
    </row>
    <row r="178" spans="1:22" s="156" customFormat="1" ht="409.5" x14ac:dyDescent="0.25">
      <c r="A178" s="6" t="s">
        <v>507</v>
      </c>
      <c r="B178" s="96" t="s">
        <v>237</v>
      </c>
      <c r="C178" s="52" t="s">
        <v>238</v>
      </c>
      <c r="D178" s="52" t="s">
        <v>239</v>
      </c>
      <c r="E178" s="52" t="s">
        <v>273</v>
      </c>
      <c r="F178" s="52" t="s">
        <v>414</v>
      </c>
      <c r="G178" s="97">
        <v>80111600</v>
      </c>
      <c r="H178" s="28" t="s">
        <v>505</v>
      </c>
      <c r="I178" s="52" t="s">
        <v>37</v>
      </c>
      <c r="J178" s="52" t="s">
        <v>38</v>
      </c>
      <c r="K178" s="54" t="s">
        <v>266</v>
      </c>
      <c r="L178" s="54" t="s">
        <v>266</v>
      </c>
      <c r="M178" s="54">
        <v>5</v>
      </c>
      <c r="N178" s="98">
        <v>3420000</v>
      </c>
      <c r="O178" s="98">
        <v>17100000</v>
      </c>
      <c r="P178" s="52" t="s">
        <v>417</v>
      </c>
      <c r="Q178" s="54" t="s">
        <v>41</v>
      </c>
      <c r="R178" s="54" t="s">
        <v>42</v>
      </c>
      <c r="S178" s="54" t="s">
        <v>43</v>
      </c>
      <c r="T178" s="52" t="s">
        <v>0</v>
      </c>
      <c r="U178" s="28" t="s">
        <v>505</v>
      </c>
      <c r="V178" s="141" t="s">
        <v>506</v>
      </c>
    </row>
    <row r="179" spans="1:22" s="156" customFormat="1" ht="409.5" x14ac:dyDescent="0.25">
      <c r="A179" s="6" t="s">
        <v>508</v>
      </c>
      <c r="B179" s="96" t="s">
        <v>237</v>
      </c>
      <c r="C179" s="52" t="s">
        <v>238</v>
      </c>
      <c r="D179" s="52" t="s">
        <v>239</v>
      </c>
      <c r="E179" s="52" t="s">
        <v>273</v>
      </c>
      <c r="F179" s="52" t="s">
        <v>414</v>
      </c>
      <c r="G179" s="97">
        <v>80111600</v>
      </c>
      <c r="H179" s="28" t="s">
        <v>509</v>
      </c>
      <c r="I179" s="52" t="s">
        <v>37</v>
      </c>
      <c r="J179" s="52" t="s">
        <v>38</v>
      </c>
      <c r="K179" s="52" t="s">
        <v>416</v>
      </c>
      <c r="L179" s="52" t="s">
        <v>416</v>
      </c>
      <c r="M179" s="54">
        <v>11</v>
      </c>
      <c r="N179" s="98">
        <v>4330000</v>
      </c>
      <c r="O179" s="98">
        <v>47630000</v>
      </c>
      <c r="P179" s="52" t="s">
        <v>417</v>
      </c>
      <c r="Q179" s="54" t="s">
        <v>41</v>
      </c>
      <c r="R179" s="54" t="s">
        <v>42</v>
      </c>
      <c r="S179" s="54" t="s">
        <v>43</v>
      </c>
      <c r="T179" s="52" t="s">
        <v>0</v>
      </c>
      <c r="U179" s="28" t="s">
        <v>509</v>
      </c>
      <c r="V179" s="119" t="s">
        <v>510</v>
      </c>
    </row>
    <row r="180" spans="1:22" s="156" customFormat="1" ht="409.5" x14ac:dyDescent="0.25">
      <c r="A180" s="6" t="s">
        <v>511</v>
      </c>
      <c r="B180" s="96" t="s">
        <v>237</v>
      </c>
      <c r="C180" s="52" t="s">
        <v>238</v>
      </c>
      <c r="D180" s="52" t="s">
        <v>239</v>
      </c>
      <c r="E180" s="52" t="s">
        <v>273</v>
      </c>
      <c r="F180" s="52" t="s">
        <v>414</v>
      </c>
      <c r="G180" s="97">
        <v>80111600</v>
      </c>
      <c r="H180" s="28" t="s">
        <v>512</v>
      </c>
      <c r="I180" s="52" t="s">
        <v>37</v>
      </c>
      <c r="J180" s="52" t="s">
        <v>38</v>
      </c>
      <c r="K180" s="52" t="s">
        <v>416</v>
      </c>
      <c r="L180" s="52" t="s">
        <v>416</v>
      </c>
      <c r="M180" s="54">
        <v>6</v>
      </c>
      <c r="N180" s="98">
        <v>2140000</v>
      </c>
      <c r="O180" s="98">
        <v>12840000</v>
      </c>
      <c r="P180" s="52" t="s">
        <v>417</v>
      </c>
      <c r="Q180" s="54" t="s">
        <v>41</v>
      </c>
      <c r="R180" s="54" t="s">
        <v>42</v>
      </c>
      <c r="S180" s="54" t="s">
        <v>43</v>
      </c>
      <c r="T180" s="52" t="s">
        <v>0</v>
      </c>
      <c r="U180" s="28" t="s">
        <v>512</v>
      </c>
      <c r="V180" s="119" t="s">
        <v>513</v>
      </c>
    </row>
    <row r="181" spans="1:22" s="156" customFormat="1" ht="409.5" x14ac:dyDescent="0.25">
      <c r="A181" s="6" t="s">
        <v>514</v>
      </c>
      <c r="B181" s="96" t="s">
        <v>237</v>
      </c>
      <c r="C181" s="52" t="s">
        <v>238</v>
      </c>
      <c r="D181" s="52" t="s">
        <v>239</v>
      </c>
      <c r="E181" s="52" t="s">
        <v>273</v>
      </c>
      <c r="F181" s="52" t="s">
        <v>414</v>
      </c>
      <c r="G181" s="97">
        <v>80111600</v>
      </c>
      <c r="H181" s="28" t="s">
        <v>512</v>
      </c>
      <c r="I181" s="52" t="s">
        <v>37</v>
      </c>
      <c r="J181" s="52" t="s">
        <v>38</v>
      </c>
      <c r="K181" s="54" t="s">
        <v>266</v>
      </c>
      <c r="L181" s="54" t="s">
        <v>266</v>
      </c>
      <c r="M181" s="54">
        <v>5</v>
      </c>
      <c r="N181" s="98">
        <v>2140000</v>
      </c>
      <c r="O181" s="98">
        <v>10700000</v>
      </c>
      <c r="P181" s="52" t="s">
        <v>417</v>
      </c>
      <c r="Q181" s="54" t="s">
        <v>41</v>
      </c>
      <c r="R181" s="54" t="s">
        <v>42</v>
      </c>
      <c r="S181" s="54" t="s">
        <v>43</v>
      </c>
      <c r="T181" s="52" t="s">
        <v>0</v>
      </c>
      <c r="U181" s="28" t="s">
        <v>512</v>
      </c>
      <c r="V181" s="119" t="s">
        <v>513</v>
      </c>
    </row>
    <row r="182" spans="1:22" s="156" customFormat="1" ht="409.5" x14ac:dyDescent="0.25">
      <c r="A182" s="6" t="s">
        <v>515</v>
      </c>
      <c r="B182" s="96" t="s">
        <v>237</v>
      </c>
      <c r="C182" s="52" t="s">
        <v>238</v>
      </c>
      <c r="D182" s="52" t="s">
        <v>239</v>
      </c>
      <c r="E182" s="52" t="s">
        <v>273</v>
      </c>
      <c r="F182" s="52" t="s">
        <v>414</v>
      </c>
      <c r="G182" s="97">
        <v>80111600</v>
      </c>
      <c r="H182" s="28" t="s">
        <v>516</v>
      </c>
      <c r="I182" s="52" t="s">
        <v>37</v>
      </c>
      <c r="J182" s="52" t="s">
        <v>38</v>
      </c>
      <c r="K182" s="52" t="s">
        <v>416</v>
      </c>
      <c r="L182" s="52" t="s">
        <v>416</v>
      </c>
      <c r="M182" s="54">
        <v>11</v>
      </c>
      <c r="N182" s="98">
        <v>4490000</v>
      </c>
      <c r="O182" s="98">
        <v>49390000</v>
      </c>
      <c r="P182" s="52" t="s">
        <v>417</v>
      </c>
      <c r="Q182" s="54" t="s">
        <v>41</v>
      </c>
      <c r="R182" s="54" t="s">
        <v>42</v>
      </c>
      <c r="S182" s="54" t="s">
        <v>43</v>
      </c>
      <c r="T182" s="52" t="s">
        <v>0</v>
      </c>
      <c r="U182" s="28" t="s">
        <v>516</v>
      </c>
      <c r="V182" s="119" t="s">
        <v>517</v>
      </c>
    </row>
    <row r="183" spans="1:22" s="156" customFormat="1" ht="409.5" x14ac:dyDescent="0.25">
      <c r="A183" s="6" t="s">
        <v>518</v>
      </c>
      <c r="B183" s="96" t="s">
        <v>237</v>
      </c>
      <c r="C183" s="52" t="s">
        <v>238</v>
      </c>
      <c r="D183" s="52" t="s">
        <v>239</v>
      </c>
      <c r="E183" s="52" t="s">
        <v>273</v>
      </c>
      <c r="F183" s="52" t="s">
        <v>414</v>
      </c>
      <c r="G183" s="97">
        <v>80111600</v>
      </c>
      <c r="H183" s="28" t="s">
        <v>519</v>
      </c>
      <c r="I183" s="52" t="s">
        <v>37</v>
      </c>
      <c r="J183" s="52" t="s">
        <v>38</v>
      </c>
      <c r="K183" s="52" t="s">
        <v>416</v>
      </c>
      <c r="L183" s="52" t="s">
        <v>416</v>
      </c>
      <c r="M183" s="54">
        <v>6</v>
      </c>
      <c r="N183" s="98">
        <v>2140000</v>
      </c>
      <c r="O183" s="98">
        <v>12840000</v>
      </c>
      <c r="P183" s="52" t="s">
        <v>417</v>
      </c>
      <c r="Q183" s="54" t="s">
        <v>41</v>
      </c>
      <c r="R183" s="54" t="s">
        <v>42</v>
      </c>
      <c r="S183" s="54" t="s">
        <v>43</v>
      </c>
      <c r="T183" s="52" t="s">
        <v>0</v>
      </c>
      <c r="U183" s="28" t="s">
        <v>519</v>
      </c>
      <c r="V183" s="119" t="s">
        <v>520</v>
      </c>
    </row>
    <row r="184" spans="1:22" s="156" customFormat="1" ht="409.5" x14ac:dyDescent="0.25">
      <c r="A184" s="6" t="s">
        <v>521</v>
      </c>
      <c r="B184" s="96" t="s">
        <v>237</v>
      </c>
      <c r="C184" s="52" t="s">
        <v>238</v>
      </c>
      <c r="D184" s="52" t="s">
        <v>239</v>
      </c>
      <c r="E184" s="52" t="s">
        <v>273</v>
      </c>
      <c r="F184" s="52" t="s">
        <v>414</v>
      </c>
      <c r="G184" s="97">
        <v>80111600</v>
      </c>
      <c r="H184" s="28" t="s">
        <v>519</v>
      </c>
      <c r="I184" s="52" t="s">
        <v>37</v>
      </c>
      <c r="J184" s="52" t="s">
        <v>38</v>
      </c>
      <c r="K184" s="54" t="s">
        <v>266</v>
      </c>
      <c r="L184" s="54" t="s">
        <v>266</v>
      </c>
      <c r="M184" s="54">
        <v>5</v>
      </c>
      <c r="N184" s="98">
        <v>2140000</v>
      </c>
      <c r="O184" s="98">
        <v>10700000</v>
      </c>
      <c r="P184" s="52" t="s">
        <v>417</v>
      </c>
      <c r="Q184" s="54" t="s">
        <v>41</v>
      </c>
      <c r="R184" s="54" t="s">
        <v>42</v>
      </c>
      <c r="S184" s="54" t="s">
        <v>43</v>
      </c>
      <c r="T184" s="52" t="s">
        <v>0</v>
      </c>
      <c r="U184" s="28" t="s">
        <v>519</v>
      </c>
      <c r="V184" s="119" t="s">
        <v>520</v>
      </c>
    </row>
    <row r="185" spans="1:22" s="156" customFormat="1" ht="409.5" x14ac:dyDescent="0.25">
      <c r="A185" s="6" t="s">
        <v>522</v>
      </c>
      <c r="B185" s="96" t="s">
        <v>237</v>
      </c>
      <c r="C185" s="52" t="s">
        <v>238</v>
      </c>
      <c r="D185" s="52" t="s">
        <v>239</v>
      </c>
      <c r="E185" s="52" t="s">
        <v>273</v>
      </c>
      <c r="F185" s="52" t="s">
        <v>414</v>
      </c>
      <c r="G185" s="97">
        <v>80111600</v>
      </c>
      <c r="H185" s="28" t="s">
        <v>523</v>
      </c>
      <c r="I185" s="52" t="s">
        <v>37</v>
      </c>
      <c r="J185" s="52" t="s">
        <v>38</v>
      </c>
      <c r="K185" s="52" t="s">
        <v>416</v>
      </c>
      <c r="L185" s="52" t="s">
        <v>416</v>
      </c>
      <c r="M185" s="54">
        <v>6</v>
      </c>
      <c r="N185" s="98">
        <v>5150000</v>
      </c>
      <c r="O185" s="98">
        <v>30900000</v>
      </c>
      <c r="P185" s="52" t="s">
        <v>417</v>
      </c>
      <c r="Q185" s="54" t="s">
        <v>41</v>
      </c>
      <c r="R185" s="54" t="s">
        <v>42</v>
      </c>
      <c r="S185" s="54" t="s">
        <v>43</v>
      </c>
      <c r="T185" s="52" t="s">
        <v>0</v>
      </c>
      <c r="U185" s="28" t="s">
        <v>523</v>
      </c>
      <c r="V185" s="119" t="s">
        <v>524</v>
      </c>
    </row>
    <row r="186" spans="1:22" s="156" customFormat="1" ht="409.5" x14ac:dyDescent="0.25">
      <c r="A186" s="6" t="s">
        <v>525</v>
      </c>
      <c r="B186" s="96" t="s">
        <v>237</v>
      </c>
      <c r="C186" s="52" t="s">
        <v>238</v>
      </c>
      <c r="D186" s="52" t="s">
        <v>239</v>
      </c>
      <c r="E186" s="52" t="s">
        <v>273</v>
      </c>
      <c r="F186" s="52" t="s">
        <v>414</v>
      </c>
      <c r="G186" s="97">
        <v>80111600</v>
      </c>
      <c r="H186" s="28" t="s">
        <v>523</v>
      </c>
      <c r="I186" s="52" t="s">
        <v>37</v>
      </c>
      <c r="J186" s="52" t="s">
        <v>38</v>
      </c>
      <c r="K186" s="54" t="s">
        <v>266</v>
      </c>
      <c r="L186" s="54" t="s">
        <v>266</v>
      </c>
      <c r="M186" s="54">
        <v>5</v>
      </c>
      <c r="N186" s="98">
        <v>5150000</v>
      </c>
      <c r="O186" s="98">
        <v>25750000</v>
      </c>
      <c r="P186" s="52" t="s">
        <v>417</v>
      </c>
      <c r="Q186" s="54" t="s">
        <v>41</v>
      </c>
      <c r="R186" s="54" t="s">
        <v>42</v>
      </c>
      <c r="S186" s="54" t="s">
        <v>43</v>
      </c>
      <c r="T186" s="52" t="s">
        <v>0</v>
      </c>
      <c r="U186" s="28" t="s">
        <v>523</v>
      </c>
      <c r="V186" s="119" t="s">
        <v>524</v>
      </c>
    </row>
    <row r="187" spans="1:22" s="156" customFormat="1" ht="409.5" x14ac:dyDescent="0.25">
      <c r="A187" s="6" t="s">
        <v>526</v>
      </c>
      <c r="B187" s="96" t="s">
        <v>237</v>
      </c>
      <c r="C187" s="52" t="s">
        <v>238</v>
      </c>
      <c r="D187" s="52" t="s">
        <v>239</v>
      </c>
      <c r="E187" s="52" t="s">
        <v>273</v>
      </c>
      <c r="F187" s="52" t="s">
        <v>414</v>
      </c>
      <c r="G187" s="97">
        <v>80111600</v>
      </c>
      <c r="H187" s="28" t="s">
        <v>527</v>
      </c>
      <c r="I187" s="52" t="s">
        <v>37</v>
      </c>
      <c r="J187" s="52" t="s">
        <v>38</v>
      </c>
      <c r="K187" s="52" t="s">
        <v>416</v>
      </c>
      <c r="L187" s="52" t="s">
        <v>416</v>
      </c>
      <c r="M187" s="54">
        <v>11</v>
      </c>
      <c r="N187" s="98">
        <v>5150000</v>
      </c>
      <c r="O187" s="98">
        <v>56650000</v>
      </c>
      <c r="P187" s="52" t="s">
        <v>417</v>
      </c>
      <c r="Q187" s="54" t="s">
        <v>41</v>
      </c>
      <c r="R187" s="54" t="s">
        <v>42</v>
      </c>
      <c r="S187" s="54" t="s">
        <v>43</v>
      </c>
      <c r="T187" s="52" t="s">
        <v>0</v>
      </c>
      <c r="U187" s="28" t="s">
        <v>528</v>
      </c>
      <c r="V187" s="119" t="s">
        <v>529</v>
      </c>
    </row>
    <row r="188" spans="1:22" s="156" customFormat="1" ht="409.5" x14ac:dyDescent="0.25">
      <c r="A188" s="6" t="s">
        <v>530</v>
      </c>
      <c r="B188" s="32" t="s">
        <v>237</v>
      </c>
      <c r="C188" s="32" t="s">
        <v>238</v>
      </c>
      <c r="D188" s="32" t="s">
        <v>239</v>
      </c>
      <c r="E188" s="32" t="s">
        <v>273</v>
      </c>
      <c r="F188" s="32" t="s">
        <v>414</v>
      </c>
      <c r="G188" s="37" t="s">
        <v>531</v>
      </c>
      <c r="H188" s="32" t="s">
        <v>532</v>
      </c>
      <c r="I188" s="32" t="s">
        <v>195</v>
      </c>
      <c r="J188" s="32" t="s">
        <v>409</v>
      </c>
      <c r="K188" s="40" t="s">
        <v>416</v>
      </c>
      <c r="L188" s="32" t="s">
        <v>533</v>
      </c>
      <c r="M188" s="33">
        <v>11</v>
      </c>
      <c r="N188" s="32" t="s">
        <v>43</v>
      </c>
      <c r="O188" s="34">
        <v>5426000</v>
      </c>
      <c r="P188" s="32" t="s">
        <v>417</v>
      </c>
      <c r="Q188" s="33" t="s">
        <v>41</v>
      </c>
      <c r="R188" s="33" t="s">
        <v>42</v>
      </c>
      <c r="S188" s="33" t="s">
        <v>43</v>
      </c>
      <c r="T188" s="32" t="s">
        <v>0</v>
      </c>
      <c r="U188" s="41" t="s">
        <v>534</v>
      </c>
      <c r="V188" s="36" t="s">
        <v>535</v>
      </c>
    </row>
    <row r="189" spans="1:22" s="156" customFormat="1" ht="409.5" x14ac:dyDescent="0.25">
      <c r="A189" s="6" t="s">
        <v>536</v>
      </c>
      <c r="B189" s="32" t="s">
        <v>237</v>
      </c>
      <c r="C189" s="32" t="s">
        <v>238</v>
      </c>
      <c r="D189" s="32" t="s">
        <v>239</v>
      </c>
      <c r="E189" s="32" t="s">
        <v>273</v>
      </c>
      <c r="F189" s="32" t="s">
        <v>414</v>
      </c>
      <c r="G189" s="37">
        <v>78111800</v>
      </c>
      <c r="H189" s="32" t="s">
        <v>537</v>
      </c>
      <c r="I189" s="32" t="s">
        <v>195</v>
      </c>
      <c r="J189" s="32" t="s">
        <v>538</v>
      </c>
      <c r="K189" s="32" t="s">
        <v>416</v>
      </c>
      <c r="L189" s="32" t="s">
        <v>533</v>
      </c>
      <c r="M189" s="33">
        <v>11</v>
      </c>
      <c r="N189" s="32" t="s">
        <v>43</v>
      </c>
      <c r="O189" s="34">
        <v>40000000</v>
      </c>
      <c r="P189" s="32" t="s">
        <v>417</v>
      </c>
      <c r="Q189" s="33" t="s">
        <v>41</v>
      </c>
      <c r="R189" s="33" t="s">
        <v>42</v>
      </c>
      <c r="S189" s="33" t="s">
        <v>43</v>
      </c>
      <c r="T189" s="32" t="s">
        <v>0</v>
      </c>
      <c r="U189" s="32" t="s">
        <v>539</v>
      </c>
      <c r="V189" s="36" t="s">
        <v>540</v>
      </c>
    </row>
    <row r="190" spans="1:22" s="156" customFormat="1" ht="409.5" x14ac:dyDescent="0.25">
      <c r="A190" s="6" t="s">
        <v>541</v>
      </c>
      <c r="B190" s="32" t="s">
        <v>237</v>
      </c>
      <c r="C190" s="32" t="s">
        <v>238</v>
      </c>
      <c r="D190" s="32" t="s">
        <v>239</v>
      </c>
      <c r="E190" s="32" t="s">
        <v>273</v>
      </c>
      <c r="F190" s="32" t="s">
        <v>414</v>
      </c>
      <c r="G190" s="103" t="s">
        <v>268</v>
      </c>
      <c r="H190" s="32" t="s">
        <v>542</v>
      </c>
      <c r="I190" s="32" t="s">
        <v>37</v>
      </c>
      <c r="J190" s="32" t="s">
        <v>196</v>
      </c>
      <c r="K190" s="32" t="s">
        <v>543</v>
      </c>
      <c r="L190" s="32" t="s">
        <v>544</v>
      </c>
      <c r="M190" s="32">
        <v>7</v>
      </c>
      <c r="N190" s="32" t="s">
        <v>43</v>
      </c>
      <c r="O190" s="34">
        <v>80000000</v>
      </c>
      <c r="P190" s="32" t="s">
        <v>417</v>
      </c>
      <c r="Q190" s="33" t="s">
        <v>41</v>
      </c>
      <c r="R190" s="33" t="s">
        <v>42</v>
      </c>
      <c r="S190" s="33" t="s">
        <v>43</v>
      </c>
      <c r="T190" s="32" t="s">
        <v>0</v>
      </c>
      <c r="U190" s="32" t="s">
        <v>545</v>
      </c>
      <c r="V190" s="36" t="s">
        <v>546</v>
      </c>
    </row>
    <row r="191" spans="1:22" s="156" customFormat="1" ht="409.5" x14ac:dyDescent="0.25">
      <c r="A191" s="6" t="s">
        <v>547</v>
      </c>
      <c r="B191" s="96" t="s">
        <v>237</v>
      </c>
      <c r="C191" s="52" t="s">
        <v>238</v>
      </c>
      <c r="D191" s="52" t="s">
        <v>239</v>
      </c>
      <c r="E191" s="52" t="s">
        <v>273</v>
      </c>
      <c r="F191" s="52" t="s">
        <v>414</v>
      </c>
      <c r="G191" s="97" t="s">
        <v>268</v>
      </c>
      <c r="H191" s="28" t="s">
        <v>548</v>
      </c>
      <c r="I191" s="52" t="s">
        <v>56</v>
      </c>
      <c r="J191" s="52" t="s">
        <v>38</v>
      </c>
      <c r="K191" s="28" t="s">
        <v>549</v>
      </c>
      <c r="L191" s="28" t="s">
        <v>550</v>
      </c>
      <c r="M191" s="52">
        <v>3</v>
      </c>
      <c r="N191" s="52" t="s">
        <v>43</v>
      </c>
      <c r="O191" s="98">
        <v>300000000</v>
      </c>
      <c r="P191" s="52" t="s">
        <v>417</v>
      </c>
      <c r="Q191" s="54" t="s">
        <v>41</v>
      </c>
      <c r="R191" s="54" t="s">
        <v>42</v>
      </c>
      <c r="S191" s="54" t="s">
        <v>43</v>
      </c>
      <c r="T191" s="52" t="s">
        <v>0</v>
      </c>
      <c r="U191" s="60" t="s">
        <v>551</v>
      </c>
      <c r="V191" s="119" t="s">
        <v>552</v>
      </c>
    </row>
    <row r="192" spans="1:22" s="156" customFormat="1" ht="409.5" x14ac:dyDescent="0.25">
      <c r="A192" s="6" t="s">
        <v>553</v>
      </c>
      <c r="B192" s="32" t="s">
        <v>237</v>
      </c>
      <c r="C192" s="32" t="s">
        <v>238</v>
      </c>
      <c r="D192" s="32" t="s">
        <v>239</v>
      </c>
      <c r="E192" s="32" t="s">
        <v>273</v>
      </c>
      <c r="F192" s="32" t="s">
        <v>414</v>
      </c>
      <c r="G192" s="103" t="s">
        <v>268</v>
      </c>
      <c r="H192" s="32" t="s">
        <v>554</v>
      </c>
      <c r="I192" s="32" t="s">
        <v>56</v>
      </c>
      <c r="J192" s="32" t="s">
        <v>38</v>
      </c>
      <c r="K192" s="32" t="s">
        <v>543</v>
      </c>
      <c r="L192" s="32" t="s">
        <v>544</v>
      </c>
      <c r="M192" s="32">
        <v>7</v>
      </c>
      <c r="N192" s="32" t="s">
        <v>43</v>
      </c>
      <c r="O192" s="34">
        <v>15000000</v>
      </c>
      <c r="P192" s="32" t="s">
        <v>417</v>
      </c>
      <c r="Q192" s="33" t="s">
        <v>41</v>
      </c>
      <c r="R192" s="33" t="s">
        <v>42</v>
      </c>
      <c r="S192" s="33" t="s">
        <v>43</v>
      </c>
      <c r="T192" s="32" t="s">
        <v>0</v>
      </c>
      <c r="U192" s="32" t="s">
        <v>554</v>
      </c>
      <c r="V192" s="36" t="s">
        <v>552</v>
      </c>
    </row>
    <row r="193" spans="1:22" s="156" customFormat="1" ht="409.5" x14ac:dyDescent="0.25">
      <c r="A193" s="6" t="s">
        <v>555</v>
      </c>
      <c r="B193" s="32" t="s">
        <v>237</v>
      </c>
      <c r="C193" s="32" t="s">
        <v>238</v>
      </c>
      <c r="D193" s="32" t="s">
        <v>239</v>
      </c>
      <c r="E193" s="32" t="s">
        <v>273</v>
      </c>
      <c r="F193" s="32" t="s">
        <v>414</v>
      </c>
      <c r="G193" s="103" t="s">
        <v>268</v>
      </c>
      <c r="H193" s="32" t="s">
        <v>554</v>
      </c>
      <c r="I193" s="32" t="s">
        <v>56</v>
      </c>
      <c r="J193" s="32" t="s">
        <v>38</v>
      </c>
      <c r="K193" s="32" t="s">
        <v>543</v>
      </c>
      <c r="L193" s="32" t="s">
        <v>544</v>
      </c>
      <c r="M193" s="32">
        <v>7</v>
      </c>
      <c r="N193" s="32" t="s">
        <v>43</v>
      </c>
      <c r="O193" s="34">
        <v>15000000</v>
      </c>
      <c r="P193" s="32" t="s">
        <v>417</v>
      </c>
      <c r="Q193" s="33" t="s">
        <v>41</v>
      </c>
      <c r="R193" s="33" t="s">
        <v>42</v>
      </c>
      <c r="S193" s="33" t="s">
        <v>43</v>
      </c>
      <c r="T193" s="32" t="s">
        <v>0</v>
      </c>
      <c r="U193" s="32" t="s">
        <v>554</v>
      </c>
      <c r="V193" s="36" t="s">
        <v>552</v>
      </c>
    </row>
    <row r="194" spans="1:22" s="156" customFormat="1" ht="409.5" x14ac:dyDescent="0.25">
      <c r="A194" s="6" t="s">
        <v>556</v>
      </c>
      <c r="B194" s="32" t="s">
        <v>237</v>
      </c>
      <c r="C194" s="32" t="s">
        <v>238</v>
      </c>
      <c r="D194" s="32" t="s">
        <v>239</v>
      </c>
      <c r="E194" s="32" t="s">
        <v>273</v>
      </c>
      <c r="F194" s="32" t="s">
        <v>414</v>
      </c>
      <c r="G194" s="103" t="s">
        <v>268</v>
      </c>
      <c r="H194" s="32" t="s">
        <v>554</v>
      </c>
      <c r="I194" s="32" t="s">
        <v>56</v>
      </c>
      <c r="J194" s="32" t="s">
        <v>38</v>
      </c>
      <c r="K194" s="32" t="s">
        <v>543</v>
      </c>
      <c r="L194" s="32" t="s">
        <v>544</v>
      </c>
      <c r="M194" s="32">
        <v>7</v>
      </c>
      <c r="N194" s="32" t="s">
        <v>43</v>
      </c>
      <c r="O194" s="34">
        <v>15000000</v>
      </c>
      <c r="P194" s="32" t="s">
        <v>417</v>
      </c>
      <c r="Q194" s="33" t="s">
        <v>41</v>
      </c>
      <c r="R194" s="33" t="s">
        <v>42</v>
      </c>
      <c r="S194" s="33" t="s">
        <v>43</v>
      </c>
      <c r="T194" s="32" t="s">
        <v>0</v>
      </c>
      <c r="U194" s="32" t="s">
        <v>554</v>
      </c>
      <c r="V194" s="36" t="s">
        <v>552</v>
      </c>
    </row>
    <row r="195" spans="1:22" s="156" customFormat="1" ht="409.5" x14ac:dyDescent="0.25">
      <c r="A195" s="6" t="s">
        <v>557</v>
      </c>
      <c r="B195" s="32" t="s">
        <v>237</v>
      </c>
      <c r="C195" s="32" t="s">
        <v>238</v>
      </c>
      <c r="D195" s="32" t="s">
        <v>239</v>
      </c>
      <c r="E195" s="32" t="s">
        <v>273</v>
      </c>
      <c r="F195" s="32" t="s">
        <v>414</v>
      </c>
      <c r="G195" s="103" t="s">
        <v>268</v>
      </c>
      <c r="H195" s="32" t="s">
        <v>554</v>
      </c>
      <c r="I195" s="32" t="s">
        <v>56</v>
      </c>
      <c r="J195" s="32" t="s">
        <v>38</v>
      </c>
      <c r="K195" s="32" t="s">
        <v>543</v>
      </c>
      <c r="L195" s="32" t="s">
        <v>544</v>
      </c>
      <c r="M195" s="32">
        <v>7</v>
      </c>
      <c r="N195" s="32" t="s">
        <v>43</v>
      </c>
      <c r="O195" s="34">
        <v>15000000</v>
      </c>
      <c r="P195" s="32" t="s">
        <v>417</v>
      </c>
      <c r="Q195" s="33" t="s">
        <v>41</v>
      </c>
      <c r="R195" s="33" t="s">
        <v>42</v>
      </c>
      <c r="S195" s="33" t="s">
        <v>43</v>
      </c>
      <c r="T195" s="32" t="s">
        <v>0</v>
      </c>
      <c r="U195" s="32" t="s">
        <v>554</v>
      </c>
      <c r="V195" s="36" t="s">
        <v>552</v>
      </c>
    </row>
    <row r="196" spans="1:22" s="156" customFormat="1" ht="409.5" x14ac:dyDescent="0.25">
      <c r="A196" s="6" t="s">
        <v>558</v>
      </c>
      <c r="B196" s="32" t="s">
        <v>237</v>
      </c>
      <c r="C196" s="32" t="s">
        <v>238</v>
      </c>
      <c r="D196" s="32" t="s">
        <v>239</v>
      </c>
      <c r="E196" s="32" t="s">
        <v>273</v>
      </c>
      <c r="F196" s="32" t="s">
        <v>414</v>
      </c>
      <c r="G196" s="103" t="s">
        <v>268</v>
      </c>
      <c r="H196" s="32" t="s">
        <v>554</v>
      </c>
      <c r="I196" s="32" t="s">
        <v>56</v>
      </c>
      <c r="J196" s="32" t="s">
        <v>38</v>
      </c>
      <c r="K196" s="32" t="s">
        <v>543</v>
      </c>
      <c r="L196" s="32" t="s">
        <v>544</v>
      </c>
      <c r="M196" s="32">
        <v>7</v>
      </c>
      <c r="N196" s="32" t="s">
        <v>43</v>
      </c>
      <c r="O196" s="34">
        <v>15000000</v>
      </c>
      <c r="P196" s="32" t="s">
        <v>417</v>
      </c>
      <c r="Q196" s="33" t="s">
        <v>41</v>
      </c>
      <c r="R196" s="33" t="s">
        <v>42</v>
      </c>
      <c r="S196" s="33" t="s">
        <v>43</v>
      </c>
      <c r="T196" s="32" t="s">
        <v>0</v>
      </c>
      <c r="U196" s="32" t="s">
        <v>554</v>
      </c>
      <c r="V196" s="36" t="s">
        <v>552</v>
      </c>
    </row>
    <row r="197" spans="1:22" s="156" customFormat="1" ht="409.5" x14ac:dyDescent="0.25">
      <c r="A197" s="6" t="s">
        <v>559</v>
      </c>
      <c r="B197" s="32" t="s">
        <v>237</v>
      </c>
      <c r="C197" s="32" t="s">
        <v>238</v>
      </c>
      <c r="D197" s="32" t="s">
        <v>239</v>
      </c>
      <c r="E197" s="32" t="s">
        <v>273</v>
      </c>
      <c r="F197" s="32" t="s">
        <v>414</v>
      </c>
      <c r="G197" s="103" t="s">
        <v>268</v>
      </c>
      <c r="H197" s="32" t="s">
        <v>554</v>
      </c>
      <c r="I197" s="32" t="s">
        <v>56</v>
      </c>
      <c r="J197" s="32" t="s">
        <v>38</v>
      </c>
      <c r="K197" s="32" t="s">
        <v>543</v>
      </c>
      <c r="L197" s="32" t="s">
        <v>544</v>
      </c>
      <c r="M197" s="32">
        <v>7</v>
      </c>
      <c r="N197" s="32" t="s">
        <v>43</v>
      </c>
      <c r="O197" s="34">
        <v>15000000</v>
      </c>
      <c r="P197" s="32" t="s">
        <v>417</v>
      </c>
      <c r="Q197" s="33" t="s">
        <v>41</v>
      </c>
      <c r="R197" s="33" t="s">
        <v>42</v>
      </c>
      <c r="S197" s="33" t="s">
        <v>43</v>
      </c>
      <c r="T197" s="32" t="s">
        <v>0</v>
      </c>
      <c r="U197" s="32" t="s">
        <v>554</v>
      </c>
      <c r="V197" s="36" t="s">
        <v>552</v>
      </c>
    </row>
    <row r="198" spans="1:22" s="156" customFormat="1" ht="409.5" x14ac:dyDescent="0.25">
      <c r="A198" s="6" t="s">
        <v>560</v>
      </c>
      <c r="B198" s="32" t="s">
        <v>237</v>
      </c>
      <c r="C198" s="32" t="s">
        <v>238</v>
      </c>
      <c r="D198" s="32" t="s">
        <v>239</v>
      </c>
      <c r="E198" s="32" t="s">
        <v>273</v>
      </c>
      <c r="F198" s="32" t="s">
        <v>414</v>
      </c>
      <c r="G198" s="103" t="s">
        <v>268</v>
      </c>
      <c r="H198" s="32" t="s">
        <v>554</v>
      </c>
      <c r="I198" s="32" t="s">
        <v>56</v>
      </c>
      <c r="J198" s="32" t="s">
        <v>38</v>
      </c>
      <c r="K198" s="32" t="s">
        <v>543</v>
      </c>
      <c r="L198" s="32" t="s">
        <v>544</v>
      </c>
      <c r="M198" s="32">
        <v>7</v>
      </c>
      <c r="N198" s="32" t="s">
        <v>43</v>
      </c>
      <c r="O198" s="34">
        <v>15000000</v>
      </c>
      <c r="P198" s="32" t="s">
        <v>417</v>
      </c>
      <c r="Q198" s="33" t="s">
        <v>41</v>
      </c>
      <c r="R198" s="33" t="s">
        <v>42</v>
      </c>
      <c r="S198" s="33" t="s">
        <v>43</v>
      </c>
      <c r="T198" s="32" t="s">
        <v>0</v>
      </c>
      <c r="U198" s="32" t="s">
        <v>554</v>
      </c>
      <c r="V198" s="36" t="s">
        <v>552</v>
      </c>
    </row>
    <row r="199" spans="1:22" s="156" customFormat="1" ht="409.5" x14ac:dyDescent="0.25">
      <c r="A199" s="6" t="s">
        <v>561</v>
      </c>
      <c r="B199" s="32" t="s">
        <v>237</v>
      </c>
      <c r="C199" s="32" t="s">
        <v>238</v>
      </c>
      <c r="D199" s="32" t="s">
        <v>239</v>
      </c>
      <c r="E199" s="32" t="s">
        <v>273</v>
      </c>
      <c r="F199" s="32" t="s">
        <v>414</v>
      </c>
      <c r="G199" s="103" t="s">
        <v>268</v>
      </c>
      <c r="H199" s="32" t="s">
        <v>554</v>
      </c>
      <c r="I199" s="32" t="s">
        <v>56</v>
      </c>
      <c r="J199" s="32" t="s">
        <v>38</v>
      </c>
      <c r="K199" s="32" t="s">
        <v>543</v>
      </c>
      <c r="L199" s="32" t="s">
        <v>544</v>
      </c>
      <c r="M199" s="32">
        <v>7</v>
      </c>
      <c r="N199" s="32" t="s">
        <v>43</v>
      </c>
      <c r="O199" s="34">
        <v>15000000</v>
      </c>
      <c r="P199" s="32" t="s">
        <v>417</v>
      </c>
      <c r="Q199" s="33" t="s">
        <v>41</v>
      </c>
      <c r="R199" s="33" t="s">
        <v>42</v>
      </c>
      <c r="S199" s="33" t="s">
        <v>43</v>
      </c>
      <c r="T199" s="32" t="s">
        <v>0</v>
      </c>
      <c r="U199" s="32" t="s">
        <v>554</v>
      </c>
      <c r="V199" s="36" t="s">
        <v>552</v>
      </c>
    </row>
    <row r="200" spans="1:22" s="156" customFormat="1" ht="409.5" x14ac:dyDescent="0.25">
      <c r="A200" s="6" t="s">
        <v>562</v>
      </c>
      <c r="B200" s="32" t="s">
        <v>237</v>
      </c>
      <c r="C200" s="32" t="s">
        <v>238</v>
      </c>
      <c r="D200" s="32" t="s">
        <v>239</v>
      </c>
      <c r="E200" s="32" t="s">
        <v>273</v>
      </c>
      <c r="F200" s="32" t="s">
        <v>414</v>
      </c>
      <c r="G200" s="103" t="s">
        <v>268</v>
      </c>
      <c r="H200" s="32" t="s">
        <v>554</v>
      </c>
      <c r="I200" s="32" t="s">
        <v>56</v>
      </c>
      <c r="J200" s="32" t="s">
        <v>38</v>
      </c>
      <c r="K200" s="32" t="s">
        <v>543</v>
      </c>
      <c r="L200" s="32" t="s">
        <v>544</v>
      </c>
      <c r="M200" s="32">
        <v>7</v>
      </c>
      <c r="N200" s="32" t="s">
        <v>43</v>
      </c>
      <c r="O200" s="34">
        <v>15000000</v>
      </c>
      <c r="P200" s="32" t="s">
        <v>417</v>
      </c>
      <c r="Q200" s="33" t="s">
        <v>41</v>
      </c>
      <c r="R200" s="33" t="s">
        <v>42</v>
      </c>
      <c r="S200" s="33" t="s">
        <v>43</v>
      </c>
      <c r="T200" s="32" t="s">
        <v>0</v>
      </c>
      <c r="U200" s="32" t="s">
        <v>554</v>
      </c>
      <c r="V200" s="36" t="s">
        <v>552</v>
      </c>
    </row>
    <row r="201" spans="1:22" s="156" customFormat="1" ht="409.5" x14ac:dyDescent="0.25">
      <c r="A201" s="6" t="s">
        <v>563</v>
      </c>
      <c r="B201" s="32" t="s">
        <v>237</v>
      </c>
      <c r="C201" s="32" t="s">
        <v>238</v>
      </c>
      <c r="D201" s="32" t="s">
        <v>239</v>
      </c>
      <c r="E201" s="32" t="s">
        <v>273</v>
      </c>
      <c r="F201" s="32" t="s">
        <v>414</v>
      </c>
      <c r="G201" s="103" t="s">
        <v>268</v>
      </c>
      <c r="H201" s="32" t="s">
        <v>554</v>
      </c>
      <c r="I201" s="32" t="s">
        <v>56</v>
      </c>
      <c r="J201" s="32" t="s">
        <v>38</v>
      </c>
      <c r="K201" s="32" t="s">
        <v>543</v>
      </c>
      <c r="L201" s="32" t="s">
        <v>544</v>
      </c>
      <c r="M201" s="32">
        <v>7</v>
      </c>
      <c r="N201" s="32" t="s">
        <v>43</v>
      </c>
      <c r="O201" s="34">
        <v>15000000</v>
      </c>
      <c r="P201" s="32" t="s">
        <v>417</v>
      </c>
      <c r="Q201" s="33" t="s">
        <v>41</v>
      </c>
      <c r="R201" s="33" t="s">
        <v>42</v>
      </c>
      <c r="S201" s="33" t="s">
        <v>43</v>
      </c>
      <c r="T201" s="32" t="s">
        <v>0</v>
      </c>
      <c r="U201" s="32" t="s">
        <v>554</v>
      </c>
      <c r="V201" s="36" t="s">
        <v>552</v>
      </c>
    </row>
    <row r="202" spans="1:22" s="156" customFormat="1" ht="409.5" x14ac:dyDescent="0.25">
      <c r="A202" s="6" t="s">
        <v>564</v>
      </c>
      <c r="B202" s="32" t="s">
        <v>237</v>
      </c>
      <c r="C202" s="32" t="s">
        <v>238</v>
      </c>
      <c r="D202" s="32" t="s">
        <v>239</v>
      </c>
      <c r="E202" s="32" t="s">
        <v>273</v>
      </c>
      <c r="F202" s="32" t="s">
        <v>414</v>
      </c>
      <c r="G202" s="103" t="s">
        <v>268</v>
      </c>
      <c r="H202" s="32" t="s">
        <v>554</v>
      </c>
      <c r="I202" s="32" t="s">
        <v>56</v>
      </c>
      <c r="J202" s="32" t="s">
        <v>38</v>
      </c>
      <c r="K202" s="32" t="s">
        <v>543</v>
      </c>
      <c r="L202" s="32" t="s">
        <v>544</v>
      </c>
      <c r="M202" s="32">
        <v>7</v>
      </c>
      <c r="N202" s="32" t="s">
        <v>43</v>
      </c>
      <c r="O202" s="34">
        <v>15000000</v>
      </c>
      <c r="P202" s="32" t="s">
        <v>417</v>
      </c>
      <c r="Q202" s="33" t="s">
        <v>41</v>
      </c>
      <c r="R202" s="33" t="s">
        <v>42</v>
      </c>
      <c r="S202" s="33" t="s">
        <v>43</v>
      </c>
      <c r="T202" s="32" t="s">
        <v>0</v>
      </c>
      <c r="U202" s="32" t="s">
        <v>554</v>
      </c>
      <c r="V202" s="36" t="s">
        <v>552</v>
      </c>
    </row>
    <row r="203" spans="1:22" s="156" customFormat="1" ht="409.5" x14ac:dyDescent="0.25">
      <c r="A203" s="6" t="s">
        <v>565</v>
      </c>
      <c r="B203" s="32" t="s">
        <v>237</v>
      </c>
      <c r="C203" s="32" t="s">
        <v>238</v>
      </c>
      <c r="D203" s="32" t="s">
        <v>239</v>
      </c>
      <c r="E203" s="32" t="s">
        <v>273</v>
      </c>
      <c r="F203" s="32" t="s">
        <v>414</v>
      </c>
      <c r="G203" s="103" t="s">
        <v>268</v>
      </c>
      <c r="H203" s="32" t="s">
        <v>554</v>
      </c>
      <c r="I203" s="32" t="s">
        <v>56</v>
      </c>
      <c r="J203" s="32" t="s">
        <v>38</v>
      </c>
      <c r="K203" s="32" t="s">
        <v>543</v>
      </c>
      <c r="L203" s="32" t="s">
        <v>544</v>
      </c>
      <c r="M203" s="32">
        <v>7</v>
      </c>
      <c r="N203" s="32" t="s">
        <v>43</v>
      </c>
      <c r="O203" s="34">
        <v>15000000</v>
      </c>
      <c r="P203" s="32" t="s">
        <v>417</v>
      </c>
      <c r="Q203" s="33" t="s">
        <v>41</v>
      </c>
      <c r="R203" s="33" t="s">
        <v>42</v>
      </c>
      <c r="S203" s="33" t="s">
        <v>43</v>
      </c>
      <c r="T203" s="32" t="s">
        <v>0</v>
      </c>
      <c r="U203" s="32" t="s">
        <v>554</v>
      </c>
      <c r="V203" s="36" t="s">
        <v>552</v>
      </c>
    </row>
    <row r="204" spans="1:22" s="156" customFormat="1" ht="409.5" x14ac:dyDescent="0.25">
      <c r="A204" s="6" t="s">
        <v>566</v>
      </c>
      <c r="B204" s="32" t="s">
        <v>237</v>
      </c>
      <c r="C204" s="32" t="s">
        <v>238</v>
      </c>
      <c r="D204" s="32" t="s">
        <v>239</v>
      </c>
      <c r="E204" s="32" t="s">
        <v>273</v>
      </c>
      <c r="F204" s="32" t="s">
        <v>414</v>
      </c>
      <c r="G204" s="103" t="s">
        <v>268</v>
      </c>
      <c r="H204" s="32" t="s">
        <v>554</v>
      </c>
      <c r="I204" s="32" t="s">
        <v>56</v>
      </c>
      <c r="J204" s="32" t="s">
        <v>38</v>
      </c>
      <c r="K204" s="32" t="s">
        <v>543</v>
      </c>
      <c r="L204" s="32" t="s">
        <v>544</v>
      </c>
      <c r="M204" s="32">
        <v>7</v>
      </c>
      <c r="N204" s="32" t="s">
        <v>43</v>
      </c>
      <c r="O204" s="34">
        <v>15000000</v>
      </c>
      <c r="P204" s="32" t="s">
        <v>417</v>
      </c>
      <c r="Q204" s="33" t="s">
        <v>41</v>
      </c>
      <c r="R204" s="33" t="s">
        <v>42</v>
      </c>
      <c r="S204" s="33" t="s">
        <v>43</v>
      </c>
      <c r="T204" s="32" t="s">
        <v>0</v>
      </c>
      <c r="U204" s="32" t="s">
        <v>554</v>
      </c>
      <c r="V204" s="36" t="s">
        <v>552</v>
      </c>
    </row>
    <row r="205" spans="1:22" s="156" customFormat="1" ht="409.5" x14ac:dyDescent="0.25">
      <c r="A205" s="6" t="s">
        <v>567</v>
      </c>
      <c r="B205" s="32" t="s">
        <v>237</v>
      </c>
      <c r="C205" s="32" t="s">
        <v>238</v>
      </c>
      <c r="D205" s="32" t="s">
        <v>239</v>
      </c>
      <c r="E205" s="32" t="s">
        <v>273</v>
      </c>
      <c r="F205" s="32" t="s">
        <v>414</v>
      </c>
      <c r="G205" s="103" t="s">
        <v>268</v>
      </c>
      <c r="H205" s="32" t="s">
        <v>554</v>
      </c>
      <c r="I205" s="32" t="s">
        <v>56</v>
      </c>
      <c r="J205" s="32" t="s">
        <v>38</v>
      </c>
      <c r="K205" s="32" t="s">
        <v>543</v>
      </c>
      <c r="L205" s="32" t="s">
        <v>544</v>
      </c>
      <c r="M205" s="32">
        <v>7</v>
      </c>
      <c r="N205" s="32" t="s">
        <v>43</v>
      </c>
      <c r="O205" s="34">
        <v>15000000</v>
      </c>
      <c r="P205" s="32" t="s">
        <v>417</v>
      </c>
      <c r="Q205" s="33" t="s">
        <v>41</v>
      </c>
      <c r="R205" s="33" t="s">
        <v>42</v>
      </c>
      <c r="S205" s="33" t="s">
        <v>43</v>
      </c>
      <c r="T205" s="32" t="s">
        <v>0</v>
      </c>
      <c r="U205" s="32" t="s">
        <v>554</v>
      </c>
      <c r="V205" s="36" t="s">
        <v>552</v>
      </c>
    </row>
    <row r="206" spans="1:22" s="156" customFormat="1" ht="409.5" x14ac:dyDescent="0.25">
      <c r="A206" s="6" t="s">
        <v>568</v>
      </c>
      <c r="B206" s="32" t="s">
        <v>237</v>
      </c>
      <c r="C206" s="32" t="s">
        <v>238</v>
      </c>
      <c r="D206" s="32" t="s">
        <v>239</v>
      </c>
      <c r="E206" s="32" t="s">
        <v>273</v>
      </c>
      <c r="F206" s="32" t="s">
        <v>414</v>
      </c>
      <c r="G206" s="103" t="s">
        <v>268</v>
      </c>
      <c r="H206" s="32" t="s">
        <v>554</v>
      </c>
      <c r="I206" s="32" t="s">
        <v>56</v>
      </c>
      <c r="J206" s="32" t="s">
        <v>38</v>
      </c>
      <c r="K206" s="32" t="s">
        <v>543</v>
      </c>
      <c r="L206" s="32" t="s">
        <v>544</v>
      </c>
      <c r="M206" s="32">
        <v>7</v>
      </c>
      <c r="N206" s="32" t="s">
        <v>43</v>
      </c>
      <c r="O206" s="34">
        <v>15000000</v>
      </c>
      <c r="P206" s="32" t="s">
        <v>417</v>
      </c>
      <c r="Q206" s="33" t="s">
        <v>41</v>
      </c>
      <c r="R206" s="33" t="s">
        <v>42</v>
      </c>
      <c r="S206" s="33" t="s">
        <v>43</v>
      </c>
      <c r="T206" s="32" t="s">
        <v>0</v>
      </c>
      <c r="U206" s="32" t="s">
        <v>554</v>
      </c>
      <c r="V206" s="36" t="s">
        <v>552</v>
      </c>
    </row>
    <row r="207" spans="1:22" s="156" customFormat="1" ht="409.5" x14ac:dyDescent="0.25">
      <c r="A207" s="6" t="s">
        <v>569</v>
      </c>
      <c r="B207" s="32" t="s">
        <v>237</v>
      </c>
      <c r="C207" s="32" t="s">
        <v>238</v>
      </c>
      <c r="D207" s="32" t="s">
        <v>239</v>
      </c>
      <c r="E207" s="32" t="s">
        <v>273</v>
      </c>
      <c r="F207" s="32" t="s">
        <v>414</v>
      </c>
      <c r="G207" s="103" t="s">
        <v>268</v>
      </c>
      <c r="H207" s="32" t="s">
        <v>554</v>
      </c>
      <c r="I207" s="32" t="s">
        <v>56</v>
      </c>
      <c r="J207" s="32" t="s">
        <v>38</v>
      </c>
      <c r="K207" s="32" t="s">
        <v>543</v>
      </c>
      <c r="L207" s="32" t="s">
        <v>544</v>
      </c>
      <c r="M207" s="32">
        <v>7</v>
      </c>
      <c r="N207" s="32" t="s">
        <v>43</v>
      </c>
      <c r="O207" s="34">
        <v>15000000</v>
      </c>
      <c r="P207" s="32" t="s">
        <v>417</v>
      </c>
      <c r="Q207" s="33" t="s">
        <v>41</v>
      </c>
      <c r="R207" s="33" t="s">
        <v>42</v>
      </c>
      <c r="S207" s="33" t="s">
        <v>43</v>
      </c>
      <c r="T207" s="32" t="s">
        <v>0</v>
      </c>
      <c r="U207" s="32" t="s">
        <v>554</v>
      </c>
      <c r="V207" s="36" t="s">
        <v>552</v>
      </c>
    </row>
    <row r="208" spans="1:22" s="156" customFormat="1" ht="409.5" x14ac:dyDescent="0.25">
      <c r="A208" s="6" t="s">
        <v>570</v>
      </c>
      <c r="B208" s="32" t="s">
        <v>237</v>
      </c>
      <c r="C208" s="32" t="s">
        <v>238</v>
      </c>
      <c r="D208" s="32" t="s">
        <v>239</v>
      </c>
      <c r="E208" s="32" t="s">
        <v>273</v>
      </c>
      <c r="F208" s="32" t="s">
        <v>414</v>
      </c>
      <c r="G208" s="103" t="s">
        <v>268</v>
      </c>
      <c r="H208" s="32" t="s">
        <v>554</v>
      </c>
      <c r="I208" s="32" t="s">
        <v>56</v>
      </c>
      <c r="J208" s="32" t="s">
        <v>38</v>
      </c>
      <c r="K208" s="32" t="s">
        <v>543</v>
      </c>
      <c r="L208" s="32" t="s">
        <v>544</v>
      </c>
      <c r="M208" s="32">
        <v>7</v>
      </c>
      <c r="N208" s="32" t="s">
        <v>43</v>
      </c>
      <c r="O208" s="34">
        <v>15000000</v>
      </c>
      <c r="P208" s="32" t="s">
        <v>417</v>
      </c>
      <c r="Q208" s="33" t="s">
        <v>41</v>
      </c>
      <c r="R208" s="33" t="s">
        <v>42</v>
      </c>
      <c r="S208" s="33" t="s">
        <v>43</v>
      </c>
      <c r="T208" s="32" t="s">
        <v>0</v>
      </c>
      <c r="U208" s="32" t="s">
        <v>554</v>
      </c>
      <c r="V208" s="36" t="s">
        <v>552</v>
      </c>
    </row>
    <row r="209" spans="1:22" s="156" customFormat="1" ht="409.5" x14ac:dyDescent="0.25">
      <c r="A209" s="6" t="s">
        <v>571</v>
      </c>
      <c r="B209" s="32" t="s">
        <v>237</v>
      </c>
      <c r="C209" s="32" t="s">
        <v>238</v>
      </c>
      <c r="D209" s="32" t="s">
        <v>239</v>
      </c>
      <c r="E209" s="32" t="s">
        <v>273</v>
      </c>
      <c r="F209" s="32" t="s">
        <v>414</v>
      </c>
      <c r="G209" s="103" t="s">
        <v>268</v>
      </c>
      <c r="H209" s="32" t="s">
        <v>554</v>
      </c>
      <c r="I209" s="32" t="s">
        <v>56</v>
      </c>
      <c r="J209" s="32" t="s">
        <v>38</v>
      </c>
      <c r="K209" s="32" t="s">
        <v>543</v>
      </c>
      <c r="L209" s="32" t="s">
        <v>544</v>
      </c>
      <c r="M209" s="32">
        <v>7</v>
      </c>
      <c r="N209" s="32" t="s">
        <v>43</v>
      </c>
      <c r="O209" s="34">
        <v>15000000</v>
      </c>
      <c r="P209" s="32" t="s">
        <v>417</v>
      </c>
      <c r="Q209" s="33" t="s">
        <v>41</v>
      </c>
      <c r="R209" s="33" t="s">
        <v>42</v>
      </c>
      <c r="S209" s="33" t="s">
        <v>43</v>
      </c>
      <c r="T209" s="32" t="s">
        <v>0</v>
      </c>
      <c r="U209" s="32" t="s">
        <v>554</v>
      </c>
      <c r="V209" s="36" t="s">
        <v>552</v>
      </c>
    </row>
    <row r="210" spans="1:22" s="156" customFormat="1" ht="409.5" x14ac:dyDescent="0.25">
      <c r="A210" s="6" t="s">
        <v>572</v>
      </c>
      <c r="B210" s="32" t="s">
        <v>237</v>
      </c>
      <c r="C210" s="32" t="s">
        <v>238</v>
      </c>
      <c r="D210" s="32" t="s">
        <v>239</v>
      </c>
      <c r="E210" s="32" t="s">
        <v>273</v>
      </c>
      <c r="F210" s="32" t="s">
        <v>414</v>
      </c>
      <c r="G210" s="103" t="s">
        <v>268</v>
      </c>
      <c r="H210" s="32" t="s">
        <v>554</v>
      </c>
      <c r="I210" s="32" t="s">
        <v>56</v>
      </c>
      <c r="J210" s="32" t="s">
        <v>38</v>
      </c>
      <c r="K210" s="32" t="s">
        <v>543</v>
      </c>
      <c r="L210" s="32" t="s">
        <v>544</v>
      </c>
      <c r="M210" s="32">
        <v>7</v>
      </c>
      <c r="N210" s="32" t="s">
        <v>43</v>
      </c>
      <c r="O210" s="34">
        <v>15000000</v>
      </c>
      <c r="P210" s="32" t="s">
        <v>417</v>
      </c>
      <c r="Q210" s="33" t="s">
        <v>41</v>
      </c>
      <c r="R210" s="33" t="s">
        <v>42</v>
      </c>
      <c r="S210" s="33" t="s">
        <v>43</v>
      </c>
      <c r="T210" s="32" t="s">
        <v>0</v>
      </c>
      <c r="U210" s="32" t="s">
        <v>554</v>
      </c>
      <c r="V210" s="36" t="s">
        <v>552</v>
      </c>
    </row>
    <row r="211" spans="1:22" s="156" customFormat="1" ht="409.5" x14ac:dyDescent="0.25">
      <c r="A211" s="6" t="s">
        <v>573</v>
      </c>
      <c r="B211" s="32" t="s">
        <v>237</v>
      </c>
      <c r="C211" s="32" t="s">
        <v>238</v>
      </c>
      <c r="D211" s="32" t="s">
        <v>239</v>
      </c>
      <c r="E211" s="32" t="s">
        <v>273</v>
      </c>
      <c r="F211" s="32" t="s">
        <v>414</v>
      </c>
      <c r="G211" s="103" t="s">
        <v>268</v>
      </c>
      <c r="H211" s="32" t="s">
        <v>554</v>
      </c>
      <c r="I211" s="32" t="s">
        <v>56</v>
      </c>
      <c r="J211" s="32" t="s">
        <v>38</v>
      </c>
      <c r="K211" s="32" t="s">
        <v>543</v>
      </c>
      <c r="L211" s="32" t="s">
        <v>544</v>
      </c>
      <c r="M211" s="32">
        <v>7</v>
      </c>
      <c r="N211" s="32" t="s">
        <v>43</v>
      </c>
      <c r="O211" s="34">
        <v>15000000</v>
      </c>
      <c r="P211" s="32" t="s">
        <v>417</v>
      </c>
      <c r="Q211" s="33" t="s">
        <v>41</v>
      </c>
      <c r="R211" s="33" t="s">
        <v>42</v>
      </c>
      <c r="S211" s="33" t="s">
        <v>43</v>
      </c>
      <c r="T211" s="32" t="s">
        <v>0</v>
      </c>
      <c r="U211" s="32" t="s">
        <v>554</v>
      </c>
      <c r="V211" s="36" t="s">
        <v>552</v>
      </c>
    </row>
    <row r="212" spans="1:22" s="156" customFormat="1" ht="409.5" x14ac:dyDescent="0.25">
      <c r="A212" s="6" t="s">
        <v>574</v>
      </c>
      <c r="B212" s="32" t="s">
        <v>237</v>
      </c>
      <c r="C212" s="32" t="s">
        <v>238</v>
      </c>
      <c r="D212" s="32" t="s">
        <v>239</v>
      </c>
      <c r="E212" s="32" t="s">
        <v>273</v>
      </c>
      <c r="F212" s="32" t="s">
        <v>414</v>
      </c>
      <c r="G212" s="103" t="s">
        <v>268</v>
      </c>
      <c r="H212" s="32" t="s">
        <v>554</v>
      </c>
      <c r="I212" s="32" t="s">
        <v>56</v>
      </c>
      <c r="J212" s="32" t="s">
        <v>38</v>
      </c>
      <c r="K212" s="32" t="s">
        <v>543</v>
      </c>
      <c r="L212" s="32" t="s">
        <v>544</v>
      </c>
      <c r="M212" s="32">
        <v>7</v>
      </c>
      <c r="N212" s="32" t="s">
        <v>43</v>
      </c>
      <c r="O212" s="34">
        <v>15000000</v>
      </c>
      <c r="P212" s="32" t="s">
        <v>417</v>
      </c>
      <c r="Q212" s="33" t="s">
        <v>41</v>
      </c>
      <c r="R212" s="33" t="s">
        <v>42</v>
      </c>
      <c r="S212" s="33" t="s">
        <v>43</v>
      </c>
      <c r="T212" s="32" t="s">
        <v>0</v>
      </c>
      <c r="U212" s="32" t="s">
        <v>554</v>
      </c>
      <c r="V212" s="36" t="s">
        <v>552</v>
      </c>
    </row>
    <row r="213" spans="1:22" s="156" customFormat="1" ht="409.5" x14ac:dyDescent="0.25">
      <c r="A213" s="6" t="s">
        <v>575</v>
      </c>
      <c r="B213" s="32" t="s">
        <v>237</v>
      </c>
      <c r="C213" s="32" t="s">
        <v>238</v>
      </c>
      <c r="D213" s="32" t="s">
        <v>239</v>
      </c>
      <c r="E213" s="32" t="s">
        <v>273</v>
      </c>
      <c r="F213" s="32" t="s">
        <v>414</v>
      </c>
      <c r="G213" s="103" t="s">
        <v>268</v>
      </c>
      <c r="H213" s="32" t="s">
        <v>554</v>
      </c>
      <c r="I213" s="32" t="s">
        <v>56</v>
      </c>
      <c r="J213" s="32" t="s">
        <v>38</v>
      </c>
      <c r="K213" s="32" t="s">
        <v>543</v>
      </c>
      <c r="L213" s="32" t="s">
        <v>544</v>
      </c>
      <c r="M213" s="32">
        <v>7</v>
      </c>
      <c r="N213" s="32" t="s">
        <v>43</v>
      </c>
      <c r="O213" s="34">
        <v>15000000</v>
      </c>
      <c r="P213" s="32" t="s">
        <v>417</v>
      </c>
      <c r="Q213" s="33" t="s">
        <v>41</v>
      </c>
      <c r="R213" s="33" t="s">
        <v>42</v>
      </c>
      <c r="S213" s="33" t="s">
        <v>43</v>
      </c>
      <c r="T213" s="32" t="s">
        <v>0</v>
      </c>
      <c r="U213" s="32" t="s">
        <v>554</v>
      </c>
      <c r="V213" s="36" t="s">
        <v>552</v>
      </c>
    </row>
    <row r="214" spans="1:22" s="156" customFormat="1" ht="409.5" x14ac:dyDescent="0.25">
      <c r="A214" s="6" t="s">
        <v>576</v>
      </c>
      <c r="B214" s="32" t="s">
        <v>237</v>
      </c>
      <c r="C214" s="32" t="s">
        <v>238</v>
      </c>
      <c r="D214" s="32" t="s">
        <v>239</v>
      </c>
      <c r="E214" s="32" t="s">
        <v>273</v>
      </c>
      <c r="F214" s="32" t="s">
        <v>414</v>
      </c>
      <c r="G214" s="103" t="s">
        <v>268</v>
      </c>
      <c r="H214" s="32" t="s">
        <v>554</v>
      </c>
      <c r="I214" s="32" t="s">
        <v>56</v>
      </c>
      <c r="J214" s="32" t="s">
        <v>38</v>
      </c>
      <c r="K214" s="32" t="s">
        <v>543</v>
      </c>
      <c r="L214" s="32" t="s">
        <v>544</v>
      </c>
      <c r="M214" s="32">
        <v>7</v>
      </c>
      <c r="N214" s="32" t="s">
        <v>43</v>
      </c>
      <c r="O214" s="34">
        <v>15000000</v>
      </c>
      <c r="P214" s="32" t="s">
        <v>417</v>
      </c>
      <c r="Q214" s="33" t="s">
        <v>41</v>
      </c>
      <c r="R214" s="33" t="s">
        <v>42</v>
      </c>
      <c r="S214" s="33" t="s">
        <v>43</v>
      </c>
      <c r="T214" s="32" t="s">
        <v>0</v>
      </c>
      <c r="U214" s="32" t="s">
        <v>554</v>
      </c>
      <c r="V214" s="36" t="s">
        <v>552</v>
      </c>
    </row>
    <row r="215" spans="1:22" s="156" customFormat="1" ht="409.5" x14ac:dyDescent="0.25">
      <c r="A215" s="6" t="s">
        <v>577</v>
      </c>
      <c r="B215" s="32" t="s">
        <v>237</v>
      </c>
      <c r="C215" s="32" t="s">
        <v>238</v>
      </c>
      <c r="D215" s="32" t="s">
        <v>239</v>
      </c>
      <c r="E215" s="32" t="s">
        <v>273</v>
      </c>
      <c r="F215" s="32" t="s">
        <v>414</v>
      </c>
      <c r="G215" s="103" t="s">
        <v>268</v>
      </c>
      <c r="H215" s="32" t="s">
        <v>554</v>
      </c>
      <c r="I215" s="32" t="s">
        <v>56</v>
      </c>
      <c r="J215" s="32" t="s">
        <v>38</v>
      </c>
      <c r="K215" s="32" t="s">
        <v>543</v>
      </c>
      <c r="L215" s="32" t="s">
        <v>544</v>
      </c>
      <c r="M215" s="32">
        <v>7</v>
      </c>
      <c r="N215" s="32" t="s">
        <v>43</v>
      </c>
      <c r="O215" s="34">
        <v>15000000</v>
      </c>
      <c r="P215" s="32" t="s">
        <v>417</v>
      </c>
      <c r="Q215" s="33" t="s">
        <v>41</v>
      </c>
      <c r="R215" s="33" t="s">
        <v>42</v>
      </c>
      <c r="S215" s="33" t="s">
        <v>43</v>
      </c>
      <c r="T215" s="32" t="s">
        <v>0</v>
      </c>
      <c r="U215" s="32" t="s">
        <v>554</v>
      </c>
      <c r="V215" s="36" t="s">
        <v>552</v>
      </c>
    </row>
    <row r="216" spans="1:22" s="156" customFormat="1" ht="409.5" x14ac:dyDescent="0.25">
      <c r="A216" s="6" t="s">
        <v>578</v>
      </c>
      <c r="B216" s="32" t="s">
        <v>237</v>
      </c>
      <c r="C216" s="32" t="s">
        <v>238</v>
      </c>
      <c r="D216" s="32" t="s">
        <v>239</v>
      </c>
      <c r="E216" s="32" t="s">
        <v>273</v>
      </c>
      <c r="F216" s="32" t="s">
        <v>414</v>
      </c>
      <c r="G216" s="103" t="s">
        <v>268</v>
      </c>
      <c r="H216" s="32" t="s">
        <v>554</v>
      </c>
      <c r="I216" s="32" t="s">
        <v>56</v>
      </c>
      <c r="J216" s="32" t="s">
        <v>38</v>
      </c>
      <c r="K216" s="32" t="s">
        <v>543</v>
      </c>
      <c r="L216" s="32" t="s">
        <v>544</v>
      </c>
      <c r="M216" s="32">
        <v>7</v>
      </c>
      <c r="N216" s="32" t="s">
        <v>43</v>
      </c>
      <c r="O216" s="34">
        <v>15000000</v>
      </c>
      <c r="P216" s="32" t="s">
        <v>417</v>
      </c>
      <c r="Q216" s="33" t="s">
        <v>41</v>
      </c>
      <c r="R216" s="33" t="s">
        <v>42</v>
      </c>
      <c r="S216" s="33" t="s">
        <v>43</v>
      </c>
      <c r="T216" s="32" t="s">
        <v>0</v>
      </c>
      <c r="U216" s="32" t="s">
        <v>554</v>
      </c>
      <c r="V216" s="36" t="s">
        <v>552</v>
      </c>
    </row>
    <row r="217" spans="1:22" s="156" customFormat="1" ht="409.5" x14ac:dyDescent="0.25">
      <c r="A217" s="6" t="s">
        <v>579</v>
      </c>
      <c r="B217" s="32" t="s">
        <v>237</v>
      </c>
      <c r="C217" s="32" t="s">
        <v>238</v>
      </c>
      <c r="D217" s="32" t="s">
        <v>239</v>
      </c>
      <c r="E217" s="32" t="s">
        <v>273</v>
      </c>
      <c r="F217" s="32" t="s">
        <v>414</v>
      </c>
      <c r="G217" s="103" t="s">
        <v>268</v>
      </c>
      <c r="H217" s="32" t="s">
        <v>554</v>
      </c>
      <c r="I217" s="32" t="s">
        <v>56</v>
      </c>
      <c r="J217" s="32" t="s">
        <v>38</v>
      </c>
      <c r="K217" s="32" t="s">
        <v>543</v>
      </c>
      <c r="L217" s="32" t="s">
        <v>544</v>
      </c>
      <c r="M217" s="32">
        <v>7</v>
      </c>
      <c r="N217" s="32" t="s">
        <v>43</v>
      </c>
      <c r="O217" s="34">
        <v>15000000</v>
      </c>
      <c r="P217" s="32" t="s">
        <v>417</v>
      </c>
      <c r="Q217" s="33" t="s">
        <v>41</v>
      </c>
      <c r="R217" s="33" t="s">
        <v>42</v>
      </c>
      <c r="S217" s="33" t="s">
        <v>43</v>
      </c>
      <c r="T217" s="32" t="s">
        <v>0</v>
      </c>
      <c r="U217" s="32" t="s">
        <v>554</v>
      </c>
      <c r="V217" s="36" t="s">
        <v>552</v>
      </c>
    </row>
    <row r="218" spans="1:22" s="156" customFormat="1" ht="409.5" x14ac:dyDescent="0.25">
      <c r="A218" s="6" t="s">
        <v>580</v>
      </c>
      <c r="B218" s="32" t="s">
        <v>237</v>
      </c>
      <c r="C218" s="32" t="s">
        <v>238</v>
      </c>
      <c r="D218" s="32" t="s">
        <v>239</v>
      </c>
      <c r="E218" s="32" t="s">
        <v>273</v>
      </c>
      <c r="F218" s="32" t="s">
        <v>414</v>
      </c>
      <c r="G218" s="103" t="s">
        <v>268</v>
      </c>
      <c r="H218" s="32" t="s">
        <v>554</v>
      </c>
      <c r="I218" s="32" t="s">
        <v>56</v>
      </c>
      <c r="J218" s="32" t="s">
        <v>38</v>
      </c>
      <c r="K218" s="32" t="s">
        <v>543</v>
      </c>
      <c r="L218" s="32" t="s">
        <v>544</v>
      </c>
      <c r="M218" s="32">
        <v>7</v>
      </c>
      <c r="N218" s="32" t="s">
        <v>43</v>
      </c>
      <c r="O218" s="34">
        <v>15000000</v>
      </c>
      <c r="P218" s="32" t="s">
        <v>417</v>
      </c>
      <c r="Q218" s="33" t="s">
        <v>41</v>
      </c>
      <c r="R218" s="33" t="s">
        <v>42</v>
      </c>
      <c r="S218" s="33" t="s">
        <v>43</v>
      </c>
      <c r="T218" s="32" t="s">
        <v>0</v>
      </c>
      <c r="U218" s="32" t="s">
        <v>554</v>
      </c>
      <c r="V218" s="36" t="s">
        <v>552</v>
      </c>
    </row>
    <row r="219" spans="1:22" s="156" customFormat="1" ht="409.5" x14ac:dyDescent="0.25">
      <c r="A219" s="6" t="s">
        <v>581</v>
      </c>
      <c r="B219" s="32" t="s">
        <v>237</v>
      </c>
      <c r="C219" s="32" t="s">
        <v>238</v>
      </c>
      <c r="D219" s="32" t="s">
        <v>239</v>
      </c>
      <c r="E219" s="32" t="s">
        <v>273</v>
      </c>
      <c r="F219" s="32" t="s">
        <v>414</v>
      </c>
      <c r="G219" s="103" t="s">
        <v>268</v>
      </c>
      <c r="H219" s="32" t="s">
        <v>554</v>
      </c>
      <c r="I219" s="32" t="s">
        <v>56</v>
      </c>
      <c r="J219" s="32" t="s">
        <v>38</v>
      </c>
      <c r="K219" s="32" t="s">
        <v>543</v>
      </c>
      <c r="L219" s="32" t="s">
        <v>544</v>
      </c>
      <c r="M219" s="32">
        <v>7</v>
      </c>
      <c r="N219" s="32" t="s">
        <v>43</v>
      </c>
      <c r="O219" s="34">
        <v>15000000</v>
      </c>
      <c r="P219" s="32" t="s">
        <v>417</v>
      </c>
      <c r="Q219" s="33" t="s">
        <v>41</v>
      </c>
      <c r="R219" s="33" t="s">
        <v>42</v>
      </c>
      <c r="S219" s="33" t="s">
        <v>43</v>
      </c>
      <c r="T219" s="32" t="s">
        <v>0</v>
      </c>
      <c r="U219" s="32" t="s">
        <v>554</v>
      </c>
      <c r="V219" s="36" t="s">
        <v>552</v>
      </c>
    </row>
    <row r="220" spans="1:22" s="156" customFormat="1" ht="409.5" x14ac:dyDescent="0.25">
      <c r="A220" s="6" t="s">
        <v>582</v>
      </c>
      <c r="B220" s="32" t="s">
        <v>237</v>
      </c>
      <c r="C220" s="32" t="s">
        <v>238</v>
      </c>
      <c r="D220" s="32" t="s">
        <v>239</v>
      </c>
      <c r="E220" s="32" t="s">
        <v>273</v>
      </c>
      <c r="F220" s="32" t="s">
        <v>414</v>
      </c>
      <c r="G220" s="103" t="s">
        <v>268</v>
      </c>
      <c r="H220" s="32" t="s">
        <v>554</v>
      </c>
      <c r="I220" s="32" t="s">
        <v>56</v>
      </c>
      <c r="J220" s="32" t="s">
        <v>38</v>
      </c>
      <c r="K220" s="32" t="s">
        <v>543</v>
      </c>
      <c r="L220" s="32" t="s">
        <v>544</v>
      </c>
      <c r="M220" s="32">
        <v>7</v>
      </c>
      <c r="N220" s="32" t="s">
        <v>43</v>
      </c>
      <c r="O220" s="34">
        <v>15000000</v>
      </c>
      <c r="P220" s="32" t="s">
        <v>417</v>
      </c>
      <c r="Q220" s="33" t="s">
        <v>41</v>
      </c>
      <c r="R220" s="33" t="s">
        <v>42</v>
      </c>
      <c r="S220" s="33" t="s">
        <v>43</v>
      </c>
      <c r="T220" s="32" t="s">
        <v>0</v>
      </c>
      <c r="U220" s="32" t="s">
        <v>554</v>
      </c>
      <c r="V220" s="36" t="s">
        <v>552</v>
      </c>
    </row>
    <row r="221" spans="1:22" s="156" customFormat="1" ht="409.5" x14ac:dyDescent="0.25">
      <c r="A221" s="6" t="s">
        <v>583</v>
      </c>
      <c r="B221" s="32" t="s">
        <v>237</v>
      </c>
      <c r="C221" s="32" t="s">
        <v>238</v>
      </c>
      <c r="D221" s="32" t="s">
        <v>239</v>
      </c>
      <c r="E221" s="32" t="s">
        <v>273</v>
      </c>
      <c r="F221" s="32" t="s">
        <v>414</v>
      </c>
      <c r="G221" s="103" t="s">
        <v>268</v>
      </c>
      <c r="H221" s="32" t="s">
        <v>554</v>
      </c>
      <c r="I221" s="32" t="s">
        <v>56</v>
      </c>
      <c r="J221" s="32" t="s">
        <v>38</v>
      </c>
      <c r="K221" s="32" t="s">
        <v>543</v>
      </c>
      <c r="L221" s="32" t="s">
        <v>544</v>
      </c>
      <c r="M221" s="32">
        <v>7</v>
      </c>
      <c r="N221" s="32" t="s">
        <v>43</v>
      </c>
      <c r="O221" s="34">
        <v>15000000</v>
      </c>
      <c r="P221" s="32" t="s">
        <v>417</v>
      </c>
      <c r="Q221" s="33" t="s">
        <v>41</v>
      </c>
      <c r="R221" s="33" t="s">
        <v>42</v>
      </c>
      <c r="S221" s="33" t="s">
        <v>43</v>
      </c>
      <c r="T221" s="32" t="s">
        <v>0</v>
      </c>
      <c r="U221" s="32" t="s">
        <v>554</v>
      </c>
      <c r="V221" s="36" t="s">
        <v>552</v>
      </c>
    </row>
    <row r="222" spans="1:22" s="156" customFormat="1" ht="409.5" x14ac:dyDescent="0.25">
      <c r="A222" s="6" t="s">
        <v>584</v>
      </c>
      <c r="B222" s="32" t="s">
        <v>237</v>
      </c>
      <c r="C222" s="32" t="s">
        <v>238</v>
      </c>
      <c r="D222" s="32" t="s">
        <v>239</v>
      </c>
      <c r="E222" s="32" t="s">
        <v>273</v>
      </c>
      <c r="F222" s="32" t="s">
        <v>414</v>
      </c>
      <c r="G222" s="103" t="s">
        <v>268</v>
      </c>
      <c r="H222" s="32" t="s">
        <v>554</v>
      </c>
      <c r="I222" s="32" t="s">
        <v>56</v>
      </c>
      <c r="J222" s="32" t="s">
        <v>38</v>
      </c>
      <c r="K222" s="32" t="s">
        <v>543</v>
      </c>
      <c r="L222" s="32" t="s">
        <v>544</v>
      </c>
      <c r="M222" s="32">
        <v>7</v>
      </c>
      <c r="N222" s="32" t="s">
        <v>43</v>
      </c>
      <c r="O222" s="34">
        <v>15000000</v>
      </c>
      <c r="P222" s="32" t="s">
        <v>417</v>
      </c>
      <c r="Q222" s="33" t="s">
        <v>41</v>
      </c>
      <c r="R222" s="33" t="s">
        <v>42</v>
      </c>
      <c r="S222" s="33" t="s">
        <v>43</v>
      </c>
      <c r="T222" s="32" t="s">
        <v>0</v>
      </c>
      <c r="U222" s="32" t="s">
        <v>554</v>
      </c>
      <c r="V222" s="36" t="s">
        <v>552</v>
      </c>
    </row>
    <row r="223" spans="1:22" s="156" customFormat="1" ht="409.5" x14ac:dyDescent="0.25">
      <c r="A223" s="6" t="s">
        <v>585</v>
      </c>
      <c r="B223" s="32" t="s">
        <v>237</v>
      </c>
      <c r="C223" s="32" t="s">
        <v>238</v>
      </c>
      <c r="D223" s="32" t="s">
        <v>239</v>
      </c>
      <c r="E223" s="32" t="s">
        <v>586</v>
      </c>
      <c r="F223" s="32" t="s">
        <v>587</v>
      </c>
      <c r="G223" s="103">
        <v>80111600</v>
      </c>
      <c r="H223" s="32" t="s">
        <v>588</v>
      </c>
      <c r="I223" s="32" t="s">
        <v>56</v>
      </c>
      <c r="J223" s="32" t="s">
        <v>38</v>
      </c>
      <c r="K223" s="33" t="s">
        <v>254</v>
      </c>
      <c r="L223" s="33" t="s">
        <v>254</v>
      </c>
      <c r="M223" s="32">
        <v>6</v>
      </c>
      <c r="N223" s="34">
        <v>5356000</v>
      </c>
      <c r="O223" s="34">
        <f>Tabla1[[#This Row],[VALOR ESTIMADO MENSUAL]]*Tabla1[[#This Row],[DURACIÓN ESTIMADA DEL CONTRATO
(días o meses)]]</f>
        <v>32136000</v>
      </c>
      <c r="P223" s="32" t="s">
        <v>589</v>
      </c>
      <c r="Q223" s="33" t="s">
        <v>41</v>
      </c>
      <c r="R223" s="33" t="s">
        <v>42</v>
      </c>
      <c r="S223" s="33" t="s">
        <v>43</v>
      </c>
      <c r="T223" s="32" t="s">
        <v>0</v>
      </c>
      <c r="U223" s="32" t="s">
        <v>590</v>
      </c>
      <c r="V223" s="36" t="s">
        <v>591</v>
      </c>
    </row>
    <row r="224" spans="1:22" s="156" customFormat="1" ht="409.5" x14ac:dyDescent="0.25">
      <c r="A224" s="6" t="s">
        <v>592</v>
      </c>
      <c r="B224" s="32" t="s">
        <v>237</v>
      </c>
      <c r="C224" s="32" t="s">
        <v>238</v>
      </c>
      <c r="D224" s="32" t="s">
        <v>239</v>
      </c>
      <c r="E224" s="32" t="s">
        <v>586</v>
      </c>
      <c r="F224" s="32" t="s">
        <v>587</v>
      </c>
      <c r="G224" s="103">
        <v>80111600</v>
      </c>
      <c r="H224" s="32" t="s">
        <v>588</v>
      </c>
      <c r="I224" s="32" t="s">
        <v>56</v>
      </c>
      <c r="J224" s="32" t="s">
        <v>38</v>
      </c>
      <c r="K224" s="35" t="s">
        <v>266</v>
      </c>
      <c r="L224" s="35" t="s">
        <v>266</v>
      </c>
      <c r="M224" s="35">
        <v>4</v>
      </c>
      <c r="N224" s="34">
        <v>5356000</v>
      </c>
      <c r="O224" s="34">
        <f>Tabla1[[#This Row],[VALOR ESTIMADO MENSUAL]]*Tabla1[[#This Row],[DURACIÓN ESTIMADA DEL CONTRATO
(días o meses)]]</f>
        <v>21424000</v>
      </c>
      <c r="P224" s="32" t="s">
        <v>589</v>
      </c>
      <c r="Q224" s="33" t="s">
        <v>41</v>
      </c>
      <c r="R224" s="33" t="s">
        <v>42</v>
      </c>
      <c r="S224" s="33" t="s">
        <v>43</v>
      </c>
      <c r="T224" s="32" t="s">
        <v>0</v>
      </c>
      <c r="U224" s="32" t="s">
        <v>590</v>
      </c>
      <c r="V224" s="36" t="s">
        <v>591</v>
      </c>
    </row>
    <row r="225" spans="1:22" s="156" customFormat="1" ht="409.5" x14ac:dyDescent="0.25">
      <c r="A225" s="6" t="s">
        <v>593</v>
      </c>
      <c r="B225" s="32" t="s">
        <v>237</v>
      </c>
      <c r="C225" s="32" t="s">
        <v>238</v>
      </c>
      <c r="D225" s="32" t="s">
        <v>239</v>
      </c>
      <c r="E225" s="32" t="s">
        <v>586</v>
      </c>
      <c r="F225" s="32" t="s">
        <v>587</v>
      </c>
      <c r="G225" s="103">
        <v>80111600</v>
      </c>
      <c r="H225" s="32" t="s">
        <v>594</v>
      </c>
      <c r="I225" s="32" t="s">
        <v>56</v>
      </c>
      <c r="J225" s="32" t="s">
        <v>38</v>
      </c>
      <c r="K225" s="33" t="s">
        <v>254</v>
      </c>
      <c r="L225" s="33" t="s">
        <v>254</v>
      </c>
      <c r="M225" s="32">
        <v>6</v>
      </c>
      <c r="N225" s="34">
        <v>6500000</v>
      </c>
      <c r="O225" s="34">
        <f>Tabla1[[#This Row],[VALOR ESTIMADO MENSUAL]]*Tabla1[[#This Row],[DURACIÓN ESTIMADA DEL CONTRATO
(días o meses)]]</f>
        <v>39000000</v>
      </c>
      <c r="P225" s="32" t="s">
        <v>589</v>
      </c>
      <c r="Q225" s="33" t="s">
        <v>41</v>
      </c>
      <c r="R225" s="33" t="s">
        <v>42</v>
      </c>
      <c r="S225" s="33" t="s">
        <v>43</v>
      </c>
      <c r="T225" s="32" t="s">
        <v>0</v>
      </c>
      <c r="U225" s="32" t="s">
        <v>595</v>
      </c>
      <c r="V225" s="36" t="s">
        <v>596</v>
      </c>
    </row>
    <row r="226" spans="1:22" s="156" customFormat="1" ht="409.5" x14ac:dyDescent="0.25">
      <c r="A226" s="6" t="s">
        <v>597</v>
      </c>
      <c r="B226" s="32" t="s">
        <v>237</v>
      </c>
      <c r="C226" s="32" t="s">
        <v>238</v>
      </c>
      <c r="D226" s="32" t="s">
        <v>239</v>
      </c>
      <c r="E226" s="32" t="s">
        <v>586</v>
      </c>
      <c r="F226" s="32" t="s">
        <v>587</v>
      </c>
      <c r="G226" s="103">
        <v>80111600</v>
      </c>
      <c r="H226" s="32" t="s">
        <v>594</v>
      </c>
      <c r="I226" s="32" t="s">
        <v>56</v>
      </c>
      <c r="J226" s="32" t="s">
        <v>38</v>
      </c>
      <c r="K226" s="35" t="s">
        <v>266</v>
      </c>
      <c r="L226" s="35" t="s">
        <v>266</v>
      </c>
      <c r="M226" s="35">
        <v>4</v>
      </c>
      <c r="N226" s="34">
        <v>6500000</v>
      </c>
      <c r="O226" s="34">
        <f>Tabla1[[#This Row],[VALOR ESTIMADO MENSUAL]]*Tabla1[[#This Row],[DURACIÓN ESTIMADA DEL CONTRATO
(días o meses)]]</f>
        <v>26000000</v>
      </c>
      <c r="P226" s="32" t="s">
        <v>589</v>
      </c>
      <c r="Q226" s="33" t="s">
        <v>41</v>
      </c>
      <c r="R226" s="33" t="s">
        <v>42</v>
      </c>
      <c r="S226" s="33" t="s">
        <v>43</v>
      </c>
      <c r="T226" s="32" t="s">
        <v>0</v>
      </c>
      <c r="U226" s="32" t="s">
        <v>595</v>
      </c>
      <c r="V226" s="36" t="s">
        <v>596</v>
      </c>
    </row>
    <row r="227" spans="1:22" s="156" customFormat="1" ht="409.5" x14ac:dyDescent="0.25">
      <c r="A227" s="6" t="s">
        <v>598</v>
      </c>
      <c r="B227" s="32" t="s">
        <v>237</v>
      </c>
      <c r="C227" s="32" t="s">
        <v>238</v>
      </c>
      <c r="D227" s="32" t="s">
        <v>239</v>
      </c>
      <c r="E227" s="32" t="s">
        <v>586</v>
      </c>
      <c r="F227" s="32" t="s">
        <v>587</v>
      </c>
      <c r="G227" s="103">
        <v>80111600</v>
      </c>
      <c r="H227" s="32" t="s">
        <v>599</v>
      </c>
      <c r="I227" s="32" t="s">
        <v>56</v>
      </c>
      <c r="J227" s="32" t="s">
        <v>38</v>
      </c>
      <c r="K227" s="33" t="s">
        <v>254</v>
      </c>
      <c r="L227" s="33" t="s">
        <v>254</v>
      </c>
      <c r="M227" s="32">
        <v>6</v>
      </c>
      <c r="N227" s="34">
        <v>4276560</v>
      </c>
      <c r="O227" s="34">
        <f>Tabla1[[#This Row],[VALOR ESTIMADO MENSUAL]]*Tabla1[[#This Row],[DURACIÓN ESTIMADA DEL CONTRATO
(días o meses)]]</f>
        <v>25659360</v>
      </c>
      <c r="P227" s="32" t="s">
        <v>589</v>
      </c>
      <c r="Q227" s="33" t="s">
        <v>41</v>
      </c>
      <c r="R227" s="33" t="s">
        <v>42</v>
      </c>
      <c r="S227" s="33" t="s">
        <v>43</v>
      </c>
      <c r="T227" s="32" t="s">
        <v>0</v>
      </c>
      <c r="U227" s="32" t="s">
        <v>600</v>
      </c>
      <c r="V227" s="36" t="s">
        <v>601</v>
      </c>
    </row>
    <row r="228" spans="1:22" s="156" customFormat="1" ht="409.5" x14ac:dyDescent="0.25">
      <c r="A228" s="6" t="s">
        <v>602</v>
      </c>
      <c r="B228" s="32" t="s">
        <v>237</v>
      </c>
      <c r="C228" s="32" t="s">
        <v>238</v>
      </c>
      <c r="D228" s="32" t="s">
        <v>239</v>
      </c>
      <c r="E228" s="32" t="s">
        <v>586</v>
      </c>
      <c r="F228" s="32" t="s">
        <v>587</v>
      </c>
      <c r="G228" s="103">
        <v>80111600</v>
      </c>
      <c r="H228" s="32" t="s">
        <v>599</v>
      </c>
      <c r="I228" s="32" t="s">
        <v>56</v>
      </c>
      <c r="J228" s="32" t="s">
        <v>38</v>
      </c>
      <c r="K228" s="35" t="s">
        <v>266</v>
      </c>
      <c r="L228" s="35" t="s">
        <v>266</v>
      </c>
      <c r="M228" s="35">
        <v>4</v>
      </c>
      <c r="N228" s="34">
        <v>4276560</v>
      </c>
      <c r="O228" s="34">
        <f>Tabla1[[#This Row],[VALOR ESTIMADO MENSUAL]]*Tabla1[[#This Row],[DURACIÓN ESTIMADA DEL CONTRATO
(días o meses)]]</f>
        <v>17106240</v>
      </c>
      <c r="P228" s="32" t="s">
        <v>589</v>
      </c>
      <c r="Q228" s="33" t="s">
        <v>41</v>
      </c>
      <c r="R228" s="33" t="s">
        <v>42</v>
      </c>
      <c r="S228" s="33" t="s">
        <v>43</v>
      </c>
      <c r="T228" s="32" t="s">
        <v>0</v>
      </c>
      <c r="U228" s="32" t="s">
        <v>600</v>
      </c>
      <c r="V228" s="36" t="s">
        <v>601</v>
      </c>
    </row>
    <row r="229" spans="1:22" s="156" customFormat="1" ht="409.5" x14ac:dyDescent="0.25">
      <c r="A229" s="6" t="s">
        <v>603</v>
      </c>
      <c r="B229" s="32" t="s">
        <v>237</v>
      </c>
      <c r="C229" s="32" t="s">
        <v>238</v>
      </c>
      <c r="D229" s="32" t="s">
        <v>239</v>
      </c>
      <c r="E229" s="32" t="s">
        <v>586</v>
      </c>
      <c r="F229" s="32" t="s">
        <v>587</v>
      </c>
      <c r="G229" s="103">
        <v>80111600</v>
      </c>
      <c r="H229" s="32" t="s">
        <v>604</v>
      </c>
      <c r="I229" s="32" t="s">
        <v>56</v>
      </c>
      <c r="J229" s="32" t="s">
        <v>38</v>
      </c>
      <c r="K229" s="33" t="s">
        <v>254</v>
      </c>
      <c r="L229" s="33" t="s">
        <v>254</v>
      </c>
      <c r="M229" s="32">
        <v>6</v>
      </c>
      <c r="N229" s="34">
        <v>6500000</v>
      </c>
      <c r="O229" s="34">
        <f>Tabla1[[#This Row],[VALOR ESTIMADO MENSUAL]]*Tabla1[[#This Row],[DURACIÓN ESTIMADA DEL CONTRATO
(días o meses)]]</f>
        <v>39000000</v>
      </c>
      <c r="P229" s="32" t="s">
        <v>589</v>
      </c>
      <c r="Q229" s="33" t="s">
        <v>41</v>
      </c>
      <c r="R229" s="33" t="s">
        <v>42</v>
      </c>
      <c r="S229" s="33" t="s">
        <v>43</v>
      </c>
      <c r="T229" s="32" t="s">
        <v>0</v>
      </c>
      <c r="U229" s="32" t="s">
        <v>605</v>
      </c>
      <c r="V229" s="36" t="s">
        <v>606</v>
      </c>
    </row>
    <row r="230" spans="1:22" s="156" customFormat="1" ht="409.5" x14ac:dyDescent="0.25">
      <c r="A230" s="6" t="s">
        <v>607</v>
      </c>
      <c r="B230" s="32" t="s">
        <v>237</v>
      </c>
      <c r="C230" s="32" t="s">
        <v>238</v>
      </c>
      <c r="D230" s="32" t="s">
        <v>239</v>
      </c>
      <c r="E230" s="32" t="s">
        <v>586</v>
      </c>
      <c r="F230" s="32" t="s">
        <v>587</v>
      </c>
      <c r="G230" s="103">
        <v>80111600</v>
      </c>
      <c r="H230" s="32" t="s">
        <v>604</v>
      </c>
      <c r="I230" s="32" t="s">
        <v>56</v>
      </c>
      <c r="J230" s="32" t="s">
        <v>38</v>
      </c>
      <c r="K230" s="35" t="s">
        <v>266</v>
      </c>
      <c r="L230" s="35" t="s">
        <v>266</v>
      </c>
      <c r="M230" s="35">
        <v>4</v>
      </c>
      <c r="N230" s="34">
        <v>6500000</v>
      </c>
      <c r="O230" s="34">
        <f>Tabla1[[#This Row],[VALOR ESTIMADO MENSUAL]]*Tabla1[[#This Row],[DURACIÓN ESTIMADA DEL CONTRATO
(días o meses)]]</f>
        <v>26000000</v>
      </c>
      <c r="P230" s="32" t="s">
        <v>589</v>
      </c>
      <c r="Q230" s="33" t="s">
        <v>41</v>
      </c>
      <c r="R230" s="33" t="s">
        <v>42</v>
      </c>
      <c r="S230" s="33" t="s">
        <v>43</v>
      </c>
      <c r="T230" s="32" t="s">
        <v>0</v>
      </c>
      <c r="U230" s="32" t="s">
        <v>605</v>
      </c>
      <c r="V230" s="36" t="s">
        <v>606</v>
      </c>
    </row>
    <row r="231" spans="1:22" s="156" customFormat="1" ht="409.5" x14ac:dyDescent="0.25">
      <c r="A231" s="6" t="s">
        <v>608</v>
      </c>
      <c r="B231" s="32" t="s">
        <v>237</v>
      </c>
      <c r="C231" s="32" t="s">
        <v>238</v>
      </c>
      <c r="D231" s="32" t="s">
        <v>239</v>
      </c>
      <c r="E231" s="32" t="s">
        <v>586</v>
      </c>
      <c r="F231" s="32" t="s">
        <v>587</v>
      </c>
      <c r="G231" s="103">
        <v>80111600</v>
      </c>
      <c r="H231" s="32" t="s">
        <v>609</v>
      </c>
      <c r="I231" s="32" t="s">
        <v>56</v>
      </c>
      <c r="J231" s="32" t="s">
        <v>38</v>
      </c>
      <c r="K231" s="33" t="s">
        <v>254</v>
      </c>
      <c r="L231" s="33" t="s">
        <v>254</v>
      </c>
      <c r="M231" s="32">
        <v>6</v>
      </c>
      <c r="N231" s="34">
        <v>3605000</v>
      </c>
      <c r="O231" s="34">
        <f>Tabla1[[#This Row],[VALOR ESTIMADO MENSUAL]]*Tabla1[[#This Row],[DURACIÓN ESTIMADA DEL CONTRATO
(días o meses)]]</f>
        <v>21630000</v>
      </c>
      <c r="P231" s="32" t="s">
        <v>589</v>
      </c>
      <c r="Q231" s="33" t="s">
        <v>41</v>
      </c>
      <c r="R231" s="33" t="s">
        <v>42</v>
      </c>
      <c r="S231" s="33" t="s">
        <v>43</v>
      </c>
      <c r="T231" s="32" t="s">
        <v>0</v>
      </c>
      <c r="U231" s="32" t="s">
        <v>610</v>
      </c>
      <c r="V231" s="36" t="s">
        <v>611</v>
      </c>
    </row>
    <row r="232" spans="1:22" s="156" customFormat="1" ht="409.5" x14ac:dyDescent="0.25">
      <c r="A232" s="6" t="s">
        <v>612</v>
      </c>
      <c r="B232" s="32" t="s">
        <v>237</v>
      </c>
      <c r="C232" s="32" t="s">
        <v>238</v>
      </c>
      <c r="D232" s="32" t="s">
        <v>239</v>
      </c>
      <c r="E232" s="32" t="s">
        <v>586</v>
      </c>
      <c r="F232" s="32" t="s">
        <v>587</v>
      </c>
      <c r="G232" s="103">
        <v>80111600</v>
      </c>
      <c r="H232" s="32" t="s">
        <v>609</v>
      </c>
      <c r="I232" s="32" t="s">
        <v>56</v>
      </c>
      <c r="J232" s="32" t="s">
        <v>38</v>
      </c>
      <c r="K232" s="35" t="s">
        <v>266</v>
      </c>
      <c r="L232" s="35" t="s">
        <v>266</v>
      </c>
      <c r="M232" s="35">
        <v>4</v>
      </c>
      <c r="N232" s="34">
        <v>3605000</v>
      </c>
      <c r="O232" s="34">
        <f>Tabla1[[#This Row],[VALOR ESTIMADO MENSUAL]]*Tabla1[[#This Row],[DURACIÓN ESTIMADA DEL CONTRATO
(días o meses)]]</f>
        <v>14420000</v>
      </c>
      <c r="P232" s="32" t="s">
        <v>589</v>
      </c>
      <c r="Q232" s="33" t="s">
        <v>41</v>
      </c>
      <c r="R232" s="33" t="s">
        <v>42</v>
      </c>
      <c r="S232" s="33" t="s">
        <v>43</v>
      </c>
      <c r="T232" s="32" t="s">
        <v>0</v>
      </c>
      <c r="U232" s="32" t="s">
        <v>610</v>
      </c>
      <c r="V232" s="36" t="s">
        <v>611</v>
      </c>
    </row>
    <row r="233" spans="1:22" s="156" customFormat="1" ht="409.5" x14ac:dyDescent="0.25">
      <c r="A233" s="6" t="s">
        <v>613</v>
      </c>
      <c r="B233" s="32" t="s">
        <v>237</v>
      </c>
      <c r="C233" s="32" t="s">
        <v>238</v>
      </c>
      <c r="D233" s="32" t="s">
        <v>239</v>
      </c>
      <c r="E233" s="32" t="s">
        <v>586</v>
      </c>
      <c r="F233" s="32" t="s">
        <v>587</v>
      </c>
      <c r="G233" s="103">
        <v>80111600</v>
      </c>
      <c r="H233" s="32" t="s">
        <v>614</v>
      </c>
      <c r="I233" s="32" t="s">
        <v>56</v>
      </c>
      <c r="J233" s="32" t="s">
        <v>38</v>
      </c>
      <c r="K233" s="33" t="s">
        <v>254</v>
      </c>
      <c r="L233" s="33" t="s">
        <v>254</v>
      </c>
      <c r="M233" s="32">
        <v>6</v>
      </c>
      <c r="N233" s="34">
        <v>3090000</v>
      </c>
      <c r="O233" s="34">
        <f>Tabla1[[#This Row],[VALOR ESTIMADO MENSUAL]]*Tabla1[[#This Row],[DURACIÓN ESTIMADA DEL CONTRATO
(días o meses)]]</f>
        <v>18540000</v>
      </c>
      <c r="P233" s="32" t="s">
        <v>589</v>
      </c>
      <c r="Q233" s="33" t="s">
        <v>41</v>
      </c>
      <c r="R233" s="33" t="s">
        <v>42</v>
      </c>
      <c r="S233" s="33" t="s">
        <v>43</v>
      </c>
      <c r="T233" s="32" t="s">
        <v>0</v>
      </c>
      <c r="U233" s="32" t="s">
        <v>615</v>
      </c>
      <c r="V233" s="36" t="s">
        <v>616</v>
      </c>
    </row>
    <row r="234" spans="1:22" s="156" customFormat="1" ht="409.5" x14ac:dyDescent="0.25">
      <c r="A234" s="6" t="s">
        <v>617</v>
      </c>
      <c r="B234" s="32" t="s">
        <v>237</v>
      </c>
      <c r="C234" s="32" t="s">
        <v>238</v>
      </c>
      <c r="D234" s="32" t="s">
        <v>239</v>
      </c>
      <c r="E234" s="32" t="s">
        <v>586</v>
      </c>
      <c r="F234" s="32" t="s">
        <v>587</v>
      </c>
      <c r="G234" s="103">
        <v>80111600</v>
      </c>
      <c r="H234" s="32" t="s">
        <v>614</v>
      </c>
      <c r="I234" s="32" t="s">
        <v>56</v>
      </c>
      <c r="J234" s="32" t="s">
        <v>38</v>
      </c>
      <c r="K234" s="35" t="s">
        <v>266</v>
      </c>
      <c r="L234" s="35" t="s">
        <v>266</v>
      </c>
      <c r="M234" s="35">
        <v>4</v>
      </c>
      <c r="N234" s="34">
        <v>3090000</v>
      </c>
      <c r="O234" s="34">
        <f>Tabla1[[#This Row],[VALOR ESTIMADO MENSUAL]]*Tabla1[[#This Row],[DURACIÓN ESTIMADA DEL CONTRATO
(días o meses)]]</f>
        <v>12360000</v>
      </c>
      <c r="P234" s="32" t="s">
        <v>589</v>
      </c>
      <c r="Q234" s="33" t="s">
        <v>41</v>
      </c>
      <c r="R234" s="33" t="s">
        <v>42</v>
      </c>
      <c r="S234" s="33" t="s">
        <v>43</v>
      </c>
      <c r="T234" s="32" t="s">
        <v>0</v>
      </c>
      <c r="U234" s="32" t="s">
        <v>615</v>
      </c>
      <c r="V234" s="36" t="s">
        <v>616</v>
      </c>
    </row>
    <row r="235" spans="1:22" s="156" customFormat="1" ht="409.5" x14ac:dyDescent="0.25">
      <c r="A235" s="6" t="s">
        <v>618</v>
      </c>
      <c r="B235" s="32" t="s">
        <v>237</v>
      </c>
      <c r="C235" s="32" t="s">
        <v>238</v>
      </c>
      <c r="D235" s="32" t="s">
        <v>239</v>
      </c>
      <c r="E235" s="32" t="s">
        <v>586</v>
      </c>
      <c r="F235" s="32" t="s">
        <v>587</v>
      </c>
      <c r="G235" s="103">
        <v>80111600</v>
      </c>
      <c r="H235" s="32" t="s">
        <v>619</v>
      </c>
      <c r="I235" s="32" t="s">
        <v>56</v>
      </c>
      <c r="J235" s="32" t="s">
        <v>38</v>
      </c>
      <c r="K235" s="33" t="s">
        <v>254</v>
      </c>
      <c r="L235" s="33" t="s">
        <v>254</v>
      </c>
      <c r="M235" s="32">
        <v>6</v>
      </c>
      <c r="N235" s="34">
        <v>2500000</v>
      </c>
      <c r="O235" s="34">
        <f>Tabla1[[#This Row],[VALOR ESTIMADO MENSUAL]]*Tabla1[[#This Row],[DURACIÓN ESTIMADA DEL CONTRATO
(días o meses)]]</f>
        <v>15000000</v>
      </c>
      <c r="P235" s="32" t="s">
        <v>589</v>
      </c>
      <c r="Q235" s="33" t="s">
        <v>41</v>
      </c>
      <c r="R235" s="33" t="s">
        <v>42</v>
      </c>
      <c r="S235" s="33" t="s">
        <v>43</v>
      </c>
      <c r="T235" s="32" t="s">
        <v>0</v>
      </c>
      <c r="U235" s="32" t="s">
        <v>620</v>
      </c>
      <c r="V235" s="36" t="s">
        <v>621</v>
      </c>
    </row>
    <row r="236" spans="1:22" s="156" customFormat="1" ht="409.5" x14ac:dyDescent="0.25">
      <c r="A236" s="6" t="s">
        <v>622</v>
      </c>
      <c r="B236" s="32" t="s">
        <v>237</v>
      </c>
      <c r="C236" s="32" t="s">
        <v>238</v>
      </c>
      <c r="D236" s="32" t="s">
        <v>239</v>
      </c>
      <c r="E236" s="32" t="s">
        <v>586</v>
      </c>
      <c r="F236" s="32" t="s">
        <v>587</v>
      </c>
      <c r="G236" s="103">
        <v>80111600</v>
      </c>
      <c r="H236" s="32" t="s">
        <v>619</v>
      </c>
      <c r="I236" s="32" t="s">
        <v>56</v>
      </c>
      <c r="J236" s="32" t="s">
        <v>38</v>
      </c>
      <c r="K236" s="35" t="s">
        <v>266</v>
      </c>
      <c r="L236" s="35" t="s">
        <v>266</v>
      </c>
      <c r="M236" s="35">
        <v>4</v>
      </c>
      <c r="N236" s="34">
        <v>2500000</v>
      </c>
      <c r="O236" s="34">
        <f>Tabla1[[#This Row],[VALOR ESTIMADO MENSUAL]]*Tabla1[[#This Row],[DURACIÓN ESTIMADA DEL CONTRATO
(días o meses)]]</f>
        <v>10000000</v>
      </c>
      <c r="P236" s="32" t="s">
        <v>589</v>
      </c>
      <c r="Q236" s="33" t="s">
        <v>41</v>
      </c>
      <c r="R236" s="33" t="s">
        <v>42</v>
      </c>
      <c r="S236" s="33" t="s">
        <v>43</v>
      </c>
      <c r="T236" s="32" t="s">
        <v>0</v>
      </c>
      <c r="U236" s="32" t="s">
        <v>620</v>
      </c>
      <c r="V236" s="36" t="s">
        <v>621</v>
      </c>
    </row>
    <row r="237" spans="1:22" s="156" customFormat="1" ht="409.5" x14ac:dyDescent="0.25">
      <c r="A237" s="6" t="s">
        <v>623</v>
      </c>
      <c r="B237" s="32" t="s">
        <v>237</v>
      </c>
      <c r="C237" s="32" t="s">
        <v>238</v>
      </c>
      <c r="D237" s="32" t="s">
        <v>239</v>
      </c>
      <c r="E237" s="32" t="s">
        <v>586</v>
      </c>
      <c r="F237" s="32" t="s">
        <v>587</v>
      </c>
      <c r="G237" s="103">
        <v>80111600</v>
      </c>
      <c r="H237" s="32" t="s">
        <v>624</v>
      </c>
      <c r="I237" s="32" t="s">
        <v>56</v>
      </c>
      <c r="J237" s="32" t="s">
        <v>38</v>
      </c>
      <c r="K237" s="33" t="s">
        <v>254</v>
      </c>
      <c r="L237" s="33" t="s">
        <v>254</v>
      </c>
      <c r="M237" s="32" t="s">
        <v>625</v>
      </c>
      <c r="N237" s="34">
        <v>2500000</v>
      </c>
      <c r="O237" s="34">
        <v>26750000</v>
      </c>
      <c r="P237" s="32" t="s">
        <v>589</v>
      </c>
      <c r="Q237" s="33" t="s">
        <v>41</v>
      </c>
      <c r="R237" s="33" t="s">
        <v>42</v>
      </c>
      <c r="S237" s="33" t="s">
        <v>43</v>
      </c>
      <c r="T237" s="32" t="s">
        <v>0</v>
      </c>
      <c r="U237" s="32" t="s">
        <v>626</v>
      </c>
      <c r="V237" s="36" t="s">
        <v>627</v>
      </c>
    </row>
    <row r="238" spans="1:22" s="156" customFormat="1" ht="409.5" x14ac:dyDescent="0.25">
      <c r="A238" s="6" t="s">
        <v>628</v>
      </c>
      <c r="B238" s="32" t="s">
        <v>237</v>
      </c>
      <c r="C238" s="32" t="s">
        <v>238</v>
      </c>
      <c r="D238" s="32" t="s">
        <v>239</v>
      </c>
      <c r="E238" s="32" t="s">
        <v>586</v>
      </c>
      <c r="F238" s="32" t="s">
        <v>587</v>
      </c>
      <c r="G238" s="103">
        <v>80111600</v>
      </c>
      <c r="H238" s="32" t="s">
        <v>624</v>
      </c>
      <c r="I238" s="32" t="s">
        <v>56</v>
      </c>
      <c r="J238" s="32" t="s">
        <v>38</v>
      </c>
      <c r="K238" s="33" t="s">
        <v>254</v>
      </c>
      <c r="L238" s="33" t="s">
        <v>254</v>
      </c>
      <c r="M238" s="32" t="s">
        <v>625</v>
      </c>
      <c r="N238" s="34">
        <v>2500000</v>
      </c>
      <c r="O238" s="34">
        <v>26750000</v>
      </c>
      <c r="P238" s="32" t="s">
        <v>589</v>
      </c>
      <c r="Q238" s="33" t="s">
        <v>41</v>
      </c>
      <c r="R238" s="33" t="s">
        <v>42</v>
      </c>
      <c r="S238" s="33" t="s">
        <v>43</v>
      </c>
      <c r="T238" s="32" t="s">
        <v>0</v>
      </c>
      <c r="U238" s="32" t="s">
        <v>626</v>
      </c>
      <c r="V238" s="36" t="s">
        <v>627</v>
      </c>
    </row>
    <row r="239" spans="1:22" s="156" customFormat="1" ht="409.5" x14ac:dyDescent="0.25">
      <c r="A239" s="6" t="s">
        <v>629</v>
      </c>
      <c r="B239" s="26" t="s">
        <v>237</v>
      </c>
      <c r="C239" s="53" t="s">
        <v>238</v>
      </c>
      <c r="D239" s="53" t="s">
        <v>239</v>
      </c>
      <c r="E239" s="53" t="s">
        <v>586</v>
      </c>
      <c r="F239" s="53" t="s">
        <v>587</v>
      </c>
      <c r="G239" s="90">
        <v>80111600</v>
      </c>
      <c r="H239" s="53" t="s">
        <v>630</v>
      </c>
      <c r="I239" s="53" t="s">
        <v>56</v>
      </c>
      <c r="J239" s="53" t="s">
        <v>38</v>
      </c>
      <c r="K239" s="56" t="s">
        <v>244</v>
      </c>
      <c r="L239" s="56" t="s">
        <v>244</v>
      </c>
      <c r="M239" s="91" t="s">
        <v>631</v>
      </c>
      <c r="N239" s="55">
        <v>4000000</v>
      </c>
      <c r="O239" s="92">
        <f>15441666+122501</f>
        <v>15564167</v>
      </c>
      <c r="P239" s="53" t="s">
        <v>589</v>
      </c>
      <c r="Q239" s="56" t="s">
        <v>41</v>
      </c>
      <c r="R239" s="56" t="s">
        <v>42</v>
      </c>
      <c r="S239" s="56" t="s">
        <v>43</v>
      </c>
      <c r="T239" s="53" t="s">
        <v>0</v>
      </c>
      <c r="U239" s="32" t="s">
        <v>632</v>
      </c>
      <c r="V239" s="36" t="s">
        <v>633</v>
      </c>
    </row>
    <row r="240" spans="1:22" s="156" customFormat="1" ht="409.5" x14ac:dyDescent="0.25">
      <c r="A240" s="6" t="s">
        <v>634</v>
      </c>
      <c r="B240" s="32" t="s">
        <v>237</v>
      </c>
      <c r="C240" s="32" t="s">
        <v>238</v>
      </c>
      <c r="D240" s="32" t="s">
        <v>239</v>
      </c>
      <c r="E240" s="32" t="s">
        <v>586</v>
      </c>
      <c r="F240" s="32" t="s">
        <v>587</v>
      </c>
      <c r="G240" s="37" t="s">
        <v>635</v>
      </c>
      <c r="H240" s="32" t="s">
        <v>636</v>
      </c>
      <c r="I240" s="32" t="s">
        <v>56</v>
      </c>
      <c r="J240" s="32" t="s">
        <v>196</v>
      </c>
      <c r="K240" s="33" t="s">
        <v>254</v>
      </c>
      <c r="L240" s="33" t="s">
        <v>533</v>
      </c>
      <c r="M240" s="33">
        <v>11</v>
      </c>
      <c r="N240" s="32" t="s">
        <v>43</v>
      </c>
      <c r="O240" s="34">
        <v>9038000</v>
      </c>
      <c r="P240" s="32" t="s">
        <v>589</v>
      </c>
      <c r="Q240" s="33" t="s">
        <v>41</v>
      </c>
      <c r="R240" s="33" t="s">
        <v>42</v>
      </c>
      <c r="S240" s="33" t="s">
        <v>43</v>
      </c>
      <c r="T240" s="32" t="s">
        <v>0</v>
      </c>
      <c r="U240" s="32" t="s">
        <v>637</v>
      </c>
      <c r="V240" s="36" t="s">
        <v>638</v>
      </c>
    </row>
    <row r="241" spans="1:22" s="156" customFormat="1" ht="409.5" x14ac:dyDescent="0.25">
      <c r="A241" s="6" t="s">
        <v>639</v>
      </c>
      <c r="B241" s="32" t="s">
        <v>237</v>
      </c>
      <c r="C241" s="32" t="s">
        <v>238</v>
      </c>
      <c r="D241" s="32" t="s">
        <v>239</v>
      </c>
      <c r="E241" s="32" t="s">
        <v>273</v>
      </c>
      <c r="F241" s="32" t="s">
        <v>640</v>
      </c>
      <c r="G241" s="103">
        <v>80111600</v>
      </c>
      <c r="H241" s="32" t="s">
        <v>641</v>
      </c>
      <c r="I241" s="32" t="s">
        <v>56</v>
      </c>
      <c r="J241" s="32" t="s">
        <v>38</v>
      </c>
      <c r="K241" s="33" t="s">
        <v>254</v>
      </c>
      <c r="L241" s="33" t="s">
        <v>254</v>
      </c>
      <c r="M241" s="32">
        <v>6</v>
      </c>
      <c r="N241" s="34">
        <v>2266000</v>
      </c>
      <c r="O241" s="34">
        <f>Tabla1[[#This Row],[VALOR ESTIMADO MENSUAL]]*Tabla1[[#This Row],[DURACIÓN ESTIMADA DEL CONTRATO
(días o meses)]]</f>
        <v>13596000</v>
      </c>
      <c r="P241" s="32" t="s">
        <v>642</v>
      </c>
      <c r="Q241" s="33" t="s">
        <v>41</v>
      </c>
      <c r="R241" s="33" t="s">
        <v>42</v>
      </c>
      <c r="S241" s="33" t="s">
        <v>43</v>
      </c>
      <c r="T241" s="32" t="s">
        <v>0</v>
      </c>
      <c r="U241" s="32" t="s">
        <v>643</v>
      </c>
      <c r="V241" s="36" t="s">
        <v>644</v>
      </c>
    </row>
    <row r="242" spans="1:22" s="156" customFormat="1" ht="409.5" x14ac:dyDescent="0.25">
      <c r="A242" s="6" t="s">
        <v>645</v>
      </c>
      <c r="B242" s="32" t="s">
        <v>237</v>
      </c>
      <c r="C242" s="32" t="s">
        <v>238</v>
      </c>
      <c r="D242" s="32" t="s">
        <v>239</v>
      </c>
      <c r="E242" s="32" t="s">
        <v>273</v>
      </c>
      <c r="F242" s="32" t="s">
        <v>640</v>
      </c>
      <c r="G242" s="103">
        <v>80111600</v>
      </c>
      <c r="H242" s="32" t="s">
        <v>641</v>
      </c>
      <c r="I242" s="32" t="s">
        <v>56</v>
      </c>
      <c r="J242" s="32" t="s">
        <v>38</v>
      </c>
      <c r="K242" s="35" t="s">
        <v>266</v>
      </c>
      <c r="L242" s="35" t="s">
        <v>266</v>
      </c>
      <c r="M242" s="35">
        <v>4</v>
      </c>
      <c r="N242" s="34">
        <v>2266000</v>
      </c>
      <c r="O242" s="34">
        <f>Tabla1[[#This Row],[VALOR ESTIMADO MENSUAL]]*Tabla1[[#This Row],[DURACIÓN ESTIMADA DEL CONTRATO
(días o meses)]]</f>
        <v>9064000</v>
      </c>
      <c r="P242" s="32" t="s">
        <v>642</v>
      </c>
      <c r="Q242" s="33" t="s">
        <v>41</v>
      </c>
      <c r="R242" s="33" t="s">
        <v>42</v>
      </c>
      <c r="S242" s="33" t="s">
        <v>43</v>
      </c>
      <c r="T242" s="35"/>
      <c r="U242" s="32" t="s">
        <v>643</v>
      </c>
      <c r="V242" s="36" t="s">
        <v>644</v>
      </c>
    </row>
    <row r="243" spans="1:22" s="156" customFormat="1" ht="409.5" x14ac:dyDescent="0.25">
      <c r="A243" s="6" t="s">
        <v>645</v>
      </c>
      <c r="B243" s="32" t="s">
        <v>237</v>
      </c>
      <c r="C243" s="32" t="s">
        <v>238</v>
      </c>
      <c r="D243" s="32" t="s">
        <v>239</v>
      </c>
      <c r="E243" s="32" t="s">
        <v>273</v>
      </c>
      <c r="F243" s="32" t="s">
        <v>640</v>
      </c>
      <c r="G243" s="103">
        <v>80111600</v>
      </c>
      <c r="H243" s="32" t="s">
        <v>641</v>
      </c>
      <c r="I243" s="32" t="s">
        <v>56</v>
      </c>
      <c r="J243" s="32" t="s">
        <v>38</v>
      </c>
      <c r="K243" s="33" t="s">
        <v>254</v>
      </c>
      <c r="L243" s="33" t="s">
        <v>254</v>
      </c>
      <c r="M243" s="32">
        <v>6</v>
      </c>
      <c r="N243" s="34">
        <v>2266000</v>
      </c>
      <c r="O243" s="34">
        <f>Tabla1[[#This Row],[VALOR ESTIMADO MENSUAL]]*Tabla1[[#This Row],[DURACIÓN ESTIMADA DEL CONTRATO
(días o meses)]]</f>
        <v>13596000</v>
      </c>
      <c r="P243" s="32" t="s">
        <v>642</v>
      </c>
      <c r="Q243" s="33" t="s">
        <v>41</v>
      </c>
      <c r="R243" s="33" t="s">
        <v>42</v>
      </c>
      <c r="S243" s="33" t="s">
        <v>43</v>
      </c>
      <c r="T243" s="32" t="s">
        <v>0</v>
      </c>
      <c r="U243" s="32" t="s">
        <v>643</v>
      </c>
      <c r="V243" s="36" t="s">
        <v>644</v>
      </c>
    </row>
    <row r="244" spans="1:22" s="156" customFormat="1" ht="409.5" x14ac:dyDescent="0.25">
      <c r="A244" s="6" t="s">
        <v>646</v>
      </c>
      <c r="B244" s="32" t="s">
        <v>237</v>
      </c>
      <c r="C244" s="32" t="s">
        <v>238</v>
      </c>
      <c r="D244" s="32" t="s">
        <v>239</v>
      </c>
      <c r="E244" s="32" t="s">
        <v>273</v>
      </c>
      <c r="F244" s="32" t="s">
        <v>640</v>
      </c>
      <c r="G244" s="103">
        <v>80111600</v>
      </c>
      <c r="H244" s="32" t="s">
        <v>641</v>
      </c>
      <c r="I244" s="32" t="s">
        <v>56</v>
      </c>
      <c r="J244" s="32" t="s">
        <v>38</v>
      </c>
      <c r="K244" s="35" t="s">
        <v>266</v>
      </c>
      <c r="L244" s="35" t="s">
        <v>266</v>
      </c>
      <c r="M244" s="35">
        <v>4</v>
      </c>
      <c r="N244" s="34">
        <v>2266000</v>
      </c>
      <c r="O244" s="34">
        <f>Tabla1[[#This Row],[VALOR ESTIMADO MENSUAL]]*Tabla1[[#This Row],[DURACIÓN ESTIMADA DEL CONTRATO
(días o meses)]]</f>
        <v>9064000</v>
      </c>
      <c r="P244" s="32" t="s">
        <v>642</v>
      </c>
      <c r="Q244" s="33" t="s">
        <v>41</v>
      </c>
      <c r="R244" s="33" t="s">
        <v>42</v>
      </c>
      <c r="S244" s="33" t="s">
        <v>43</v>
      </c>
      <c r="T244" s="35"/>
      <c r="U244" s="32" t="s">
        <v>643</v>
      </c>
      <c r="V244" s="36" t="s">
        <v>644</v>
      </c>
    </row>
    <row r="245" spans="1:22" s="156" customFormat="1" ht="409.5" x14ac:dyDescent="0.25">
      <c r="A245" s="6" t="s">
        <v>647</v>
      </c>
      <c r="B245" s="32" t="s">
        <v>237</v>
      </c>
      <c r="C245" s="32" t="s">
        <v>238</v>
      </c>
      <c r="D245" s="32" t="s">
        <v>239</v>
      </c>
      <c r="E245" s="32" t="s">
        <v>273</v>
      </c>
      <c r="F245" s="32" t="s">
        <v>640</v>
      </c>
      <c r="G245" s="103">
        <v>80111600</v>
      </c>
      <c r="H245" s="32" t="s">
        <v>641</v>
      </c>
      <c r="I245" s="32" t="s">
        <v>56</v>
      </c>
      <c r="J245" s="32" t="s">
        <v>38</v>
      </c>
      <c r="K245" s="33" t="s">
        <v>254</v>
      </c>
      <c r="L245" s="33" t="s">
        <v>254</v>
      </c>
      <c r="M245" s="32">
        <v>6</v>
      </c>
      <c r="N245" s="34">
        <v>2266000</v>
      </c>
      <c r="O245" s="34">
        <f>Tabla1[[#This Row],[VALOR ESTIMADO MENSUAL]]*Tabla1[[#This Row],[DURACIÓN ESTIMADA DEL CONTRATO
(días o meses)]]</f>
        <v>13596000</v>
      </c>
      <c r="P245" s="32" t="s">
        <v>642</v>
      </c>
      <c r="Q245" s="33" t="s">
        <v>41</v>
      </c>
      <c r="R245" s="33" t="s">
        <v>42</v>
      </c>
      <c r="S245" s="33" t="s">
        <v>43</v>
      </c>
      <c r="T245" s="32" t="s">
        <v>0</v>
      </c>
      <c r="U245" s="32" t="s">
        <v>643</v>
      </c>
      <c r="V245" s="36" t="s">
        <v>644</v>
      </c>
    </row>
    <row r="246" spans="1:22" s="156" customFormat="1" ht="409.5" x14ac:dyDescent="0.25">
      <c r="A246" s="6" t="s">
        <v>648</v>
      </c>
      <c r="B246" s="32" t="s">
        <v>237</v>
      </c>
      <c r="C246" s="32" t="s">
        <v>238</v>
      </c>
      <c r="D246" s="32" t="s">
        <v>239</v>
      </c>
      <c r="E246" s="32" t="s">
        <v>273</v>
      </c>
      <c r="F246" s="32" t="s">
        <v>640</v>
      </c>
      <c r="G246" s="103">
        <v>80111600</v>
      </c>
      <c r="H246" s="32" t="s">
        <v>641</v>
      </c>
      <c r="I246" s="32" t="s">
        <v>56</v>
      </c>
      <c r="J246" s="32" t="s">
        <v>38</v>
      </c>
      <c r="K246" s="35" t="s">
        <v>266</v>
      </c>
      <c r="L246" s="35" t="s">
        <v>266</v>
      </c>
      <c r="M246" s="35">
        <v>4</v>
      </c>
      <c r="N246" s="34">
        <v>2266000</v>
      </c>
      <c r="O246" s="34">
        <f>Tabla1[[#This Row],[VALOR ESTIMADO MENSUAL]]*Tabla1[[#This Row],[DURACIÓN ESTIMADA DEL CONTRATO
(días o meses)]]</f>
        <v>9064000</v>
      </c>
      <c r="P246" s="32" t="s">
        <v>642</v>
      </c>
      <c r="Q246" s="33" t="s">
        <v>41</v>
      </c>
      <c r="R246" s="33" t="s">
        <v>42</v>
      </c>
      <c r="S246" s="33" t="s">
        <v>43</v>
      </c>
      <c r="T246" s="35"/>
      <c r="U246" s="32" t="s">
        <v>643</v>
      </c>
      <c r="V246" s="36" t="s">
        <v>644</v>
      </c>
    </row>
    <row r="247" spans="1:22" s="156" customFormat="1" ht="409.5" x14ac:dyDescent="0.25">
      <c r="A247" s="6" t="s">
        <v>649</v>
      </c>
      <c r="B247" s="32" t="s">
        <v>237</v>
      </c>
      <c r="C247" s="32" t="s">
        <v>238</v>
      </c>
      <c r="D247" s="32" t="s">
        <v>239</v>
      </c>
      <c r="E247" s="32" t="s">
        <v>273</v>
      </c>
      <c r="F247" s="32" t="s">
        <v>640</v>
      </c>
      <c r="G247" s="103">
        <v>80111600</v>
      </c>
      <c r="H247" s="32" t="s">
        <v>641</v>
      </c>
      <c r="I247" s="32" t="s">
        <v>56</v>
      </c>
      <c r="J247" s="32" t="s">
        <v>38</v>
      </c>
      <c r="K247" s="33" t="s">
        <v>254</v>
      </c>
      <c r="L247" s="33" t="s">
        <v>254</v>
      </c>
      <c r="M247" s="32">
        <v>6</v>
      </c>
      <c r="N247" s="34">
        <v>2266000</v>
      </c>
      <c r="O247" s="34">
        <f>Tabla1[[#This Row],[VALOR ESTIMADO MENSUAL]]*Tabla1[[#This Row],[DURACIÓN ESTIMADA DEL CONTRATO
(días o meses)]]</f>
        <v>13596000</v>
      </c>
      <c r="P247" s="32" t="s">
        <v>642</v>
      </c>
      <c r="Q247" s="33" t="s">
        <v>41</v>
      </c>
      <c r="R247" s="33" t="s">
        <v>42</v>
      </c>
      <c r="S247" s="33" t="s">
        <v>43</v>
      </c>
      <c r="T247" s="32" t="s">
        <v>0</v>
      </c>
      <c r="U247" s="32" t="s">
        <v>643</v>
      </c>
      <c r="V247" s="36" t="s">
        <v>644</v>
      </c>
    </row>
    <row r="248" spans="1:22" s="156" customFormat="1" ht="409.5" x14ac:dyDescent="0.25">
      <c r="A248" s="6" t="s">
        <v>650</v>
      </c>
      <c r="B248" s="32" t="s">
        <v>237</v>
      </c>
      <c r="C248" s="32" t="s">
        <v>238</v>
      </c>
      <c r="D248" s="32" t="s">
        <v>239</v>
      </c>
      <c r="E248" s="32" t="s">
        <v>273</v>
      </c>
      <c r="F248" s="32" t="s">
        <v>640</v>
      </c>
      <c r="G248" s="103">
        <v>80111600</v>
      </c>
      <c r="H248" s="32" t="s">
        <v>641</v>
      </c>
      <c r="I248" s="32" t="s">
        <v>56</v>
      </c>
      <c r="J248" s="32" t="s">
        <v>38</v>
      </c>
      <c r="K248" s="35" t="s">
        <v>266</v>
      </c>
      <c r="L248" s="35" t="s">
        <v>266</v>
      </c>
      <c r="M248" s="35">
        <v>4</v>
      </c>
      <c r="N248" s="34">
        <v>2266000</v>
      </c>
      <c r="O248" s="34">
        <f>Tabla1[[#This Row],[VALOR ESTIMADO MENSUAL]]*Tabla1[[#This Row],[DURACIÓN ESTIMADA DEL CONTRATO
(días o meses)]]</f>
        <v>9064000</v>
      </c>
      <c r="P248" s="32" t="s">
        <v>642</v>
      </c>
      <c r="Q248" s="33" t="s">
        <v>41</v>
      </c>
      <c r="R248" s="33" t="s">
        <v>42</v>
      </c>
      <c r="S248" s="33" t="s">
        <v>43</v>
      </c>
      <c r="T248" s="35"/>
      <c r="U248" s="32" t="s">
        <v>643</v>
      </c>
      <c r="V248" s="36" t="s">
        <v>644</v>
      </c>
    </row>
    <row r="249" spans="1:22" s="156" customFormat="1" ht="409.5" x14ac:dyDescent="0.25">
      <c r="A249" s="6" t="s">
        <v>651</v>
      </c>
      <c r="B249" s="32" t="s">
        <v>237</v>
      </c>
      <c r="C249" s="32" t="s">
        <v>238</v>
      </c>
      <c r="D249" s="32" t="s">
        <v>239</v>
      </c>
      <c r="E249" s="32" t="s">
        <v>273</v>
      </c>
      <c r="F249" s="32" t="s">
        <v>640</v>
      </c>
      <c r="G249" s="103">
        <v>80111600</v>
      </c>
      <c r="H249" s="32" t="s">
        <v>641</v>
      </c>
      <c r="I249" s="32" t="s">
        <v>56</v>
      </c>
      <c r="J249" s="32" t="s">
        <v>38</v>
      </c>
      <c r="K249" s="33" t="s">
        <v>254</v>
      </c>
      <c r="L249" s="33" t="s">
        <v>254</v>
      </c>
      <c r="M249" s="32">
        <v>6</v>
      </c>
      <c r="N249" s="34">
        <v>2266000</v>
      </c>
      <c r="O249" s="34">
        <f>Tabla1[[#This Row],[VALOR ESTIMADO MENSUAL]]*Tabla1[[#This Row],[DURACIÓN ESTIMADA DEL CONTRATO
(días o meses)]]</f>
        <v>13596000</v>
      </c>
      <c r="P249" s="32" t="s">
        <v>642</v>
      </c>
      <c r="Q249" s="33" t="s">
        <v>41</v>
      </c>
      <c r="R249" s="33" t="s">
        <v>42</v>
      </c>
      <c r="S249" s="33" t="s">
        <v>43</v>
      </c>
      <c r="T249" s="32" t="s">
        <v>0</v>
      </c>
      <c r="U249" s="32" t="s">
        <v>643</v>
      </c>
      <c r="V249" s="36" t="s">
        <v>644</v>
      </c>
    </row>
    <row r="250" spans="1:22" s="156" customFormat="1" ht="409.5" x14ac:dyDescent="0.25">
      <c r="A250" s="6" t="s">
        <v>652</v>
      </c>
      <c r="B250" s="32" t="s">
        <v>237</v>
      </c>
      <c r="C250" s="32" t="s">
        <v>238</v>
      </c>
      <c r="D250" s="32" t="s">
        <v>239</v>
      </c>
      <c r="E250" s="32" t="s">
        <v>273</v>
      </c>
      <c r="F250" s="32" t="s">
        <v>640</v>
      </c>
      <c r="G250" s="103">
        <v>80111600</v>
      </c>
      <c r="H250" s="32" t="s">
        <v>641</v>
      </c>
      <c r="I250" s="32" t="s">
        <v>56</v>
      </c>
      <c r="J250" s="32" t="s">
        <v>38</v>
      </c>
      <c r="K250" s="35" t="s">
        <v>266</v>
      </c>
      <c r="L250" s="35" t="s">
        <v>266</v>
      </c>
      <c r="M250" s="35">
        <v>4</v>
      </c>
      <c r="N250" s="34">
        <v>2266000</v>
      </c>
      <c r="O250" s="34">
        <f>Tabla1[[#This Row],[VALOR ESTIMADO MENSUAL]]*Tabla1[[#This Row],[DURACIÓN ESTIMADA DEL CONTRATO
(días o meses)]]</f>
        <v>9064000</v>
      </c>
      <c r="P250" s="32" t="s">
        <v>642</v>
      </c>
      <c r="Q250" s="33" t="s">
        <v>41</v>
      </c>
      <c r="R250" s="33" t="s">
        <v>42</v>
      </c>
      <c r="S250" s="33" t="s">
        <v>43</v>
      </c>
      <c r="T250" s="35"/>
      <c r="U250" s="32" t="s">
        <v>643</v>
      </c>
      <c r="V250" s="36" t="s">
        <v>644</v>
      </c>
    </row>
    <row r="251" spans="1:22" s="156" customFormat="1" ht="409.5" x14ac:dyDescent="0.25">
      <c r="A251" s="6" t="s">
        <v>653</v>
      </c>
      <c r="B251" s="32" t="s">
        <v>237</v>
      </c>
      <c r="C251" s="32" t="s">
        <v>238</v>
      </c>
      <c r="D251" s="32" t="s">
        <v>239</v>
      </c>
      <c r="E251" s="32" t="s">
        <v>273</v>
      </c>
      <c r="F251" s="32" t="s">
        <v>640</v>
      </c>
      <c r="G251" s="103">
        <v>80111600</v>
      </c>
      <c r="H251" s="32" t="s">
        <v>641</v>
      </c>
      <c r="I251" s="32" t="s">
        <v>56</v>
      </c>
      <c r="J251" s="32" t="s">
        <v>38</v>
      </c>
      <c r="K251" s="33" t="s">
        <v>254</v>
      </c>
      <c r="L251" s="33" t="s">
        <v>254</v>
      </c>
      <c r="M251" s="32">
        <v>6</v>
      </c>
      <c r="N251" s="34">
        <v>2266000</v>
      </c>
      <c r="O251" s="34">
        <f>Tabla1[[#This Row],[VALOR ESTIMADO MENSUAL]]*Tabla1[[#This Row],[DURACIÓN ESTIMADA DEL CONTRATO
(días o meses)]]</f>
        <v>13596000</v>
      </c>
      <c r="P251" s="32" t="s">
        <v>642</v>
      </c>
      <c r="Q251" s="33" t="s">
        <v>41</v>
      </c>
      <c r="R251" s="33" t="s">
        <v>42</v>
      </c>
      <c r="S251" s="33" t="s">
        <v>43</v>
      </c>
      <c r="T251" s="32" t="s">
        <v>0</v>
      </c>
      <c r="U251" s="32" t="s">
        <v>643</v>
      </c>
      <c r="V251" s="36" t="s">
        <v>644</v>
      </c>
    </row>
    <row r="252" spans="1:22" s="156" customFormat="1" ht="409.5" x14ac:dyDescent="0.25">
      <c r="A252" s="6" t="s">
        <v>654</v>
      </c>
      <c r="B252" s="32" t="s">
        <v>237</v>
      </c>
      <c r="C252" s="32" t="s">
        <v>238</v>
      </c>
      <c r="D252" s="32" t="s">
        <v>239</v>
      </c>
      <c r="E252" s="32" t="s">
        <v>273</v>
      </c>
      <c r="F252" s="32" t="s">
        <v>640</v>
      </c>
      <c r="G252" s="103">
        <v>80111600</v>
      </c>
      <c r="H252" s="32" t="s">
        <v>641</v>
      </c>
      <c r="I252" s="32" t="s">
        <v>56</v>
      </c>
      <c r="J252" s="32" t="s">
        <v>38</v>
      </c>
      <c r="K252" s="35" t="s">
        <v>266</v>
      </c>
      <c r="L252" s="35" t="s">
        <v>266</v>
      </c>
      <c r="M252" s="35">
        <v>4</v>
      </c>
      <c r="N252" s="34">
        <v>2266000</v>
      </c>
      <c r="O252" s="34">
        <f>Tabla1[[#This Row],[VALOR ESTIMADO MENSUAL]]*Tabla1[[#This Row],[DURACIÓN ESTIMADA DEL CONTRATO
(días o meses)]]</f>
        <v>9064000</v>
      </c>
      <c r="P252" s="32" t="s">
        <v>642</v>
      </c>
      <c r="Q252" s="33" t="s">
        <v>41</v>
      </c>
      <c r="R252" s="33" t="s">
        <v>42</v>
      </c>
      <c r="S252" s="33" t="s">
        <v>43</v>
      </c>
      <c r="T252" s="35"/>
      <c r="U252" s="32" t="s">
        <v>643</v>
      </c>
      <c r="V252" s="36" t="s">
        <v>644</v>
      </c>
    </row>
    <row r="253" spans="1:22" s="156" customFormat="1" ht="409.5" x14ac:dyDescent="0.25">
      <c r="A253" s="6" t="s">
        <v>655</v>
      </c>
      <c r="B253" s="32" t="s">
        <v>237</v>
      </c>
      <c r="C253" s="32" t="s">
        <v>238</v>
      </c>
      <c r="D253" s="32" t="s">
        <v>239</v>
      </c>
      <c r="E253" s="32" t="s">
        <v>273</v>
      </c>
      <c r="F253" s="32" t="s">
        <v>640</v>
      </c>
      <c r="G253" s="103">
        <v>80111600</v>
      </c>
      <c r="H253" s="32" t="s">
        <v>641</v>
      </c>
      <c r="I253" s="32" t="s">
        <v>56</v>
      </c>
      <c r="J253" s="32" t="s">
        <v>38</v>
      </c>
      <c r="K253" s="33" t="s">
        <v>254</v>
      </c>
      <c r="L253" s="33" t="s">
        <v>254</v>
      </c>
      <c r="M253" s="32">
        <v>6</v>
      </c>
      <c r="N253" s="34">
        <v>2266000</v>
      </c>
      <c r="O253" s="34">
        <f>Tabla1[[#This Row],[VALOR ESTIMADO MENSUAL]]*Tabla1[[#This Row],[DURACIÓN ESTIMADA DEL CONTRATO
(días o meses)]]</f>
        <v>13596000</v>
      </c>
      <c r="P253" s="32" t="s">
        <v>642</v>
      </c>
      <c r="Q253" s="33" t="s">
        <v>41</v>
      </c>
      <c r="R253" s="33" t="s">
        <v>42</v>
      </c>
      <c r="S253" s="33" t="s">
        <v>43</v>
      </c>
      <c r="T253" s="32" t="s">
        <v>0</v>
      </c>
      <c r="U253" s="32" t="s">
        <v>643</v>
      </c>
      <c r="V253" s="36" t="s">
        <v>644</v>
      </c>
    </row>
    <row r="254" spans="1:22" s="156" customFormat="1" ht="409.5" x14ac:dyDescent="0.25">
      <c r="A254" s="6" t="s">
        <v>656</v>
      </c>
      <c r="B254" s="32" t="s">
        <v>237</v>
      </c>
      <c r="C254" s="32" t="s">
        <v>238</v>
      </c>
      <c r="D254" s="32" t="s">
        <v>239</v>
      </c>
      <c r="E254" s="32" t="s">
        <v>273</v>
      </c>
      <c r="F254" s="32" t="s">
        <v>640</v>
      </c>
      <c r="G254" s="103">
        <v>80111600</v>
      </c>
      <c r="H254" s="32" t="s">
        <v>641</v>
      </c>
      <c r="I254" s="32" t="s">
        <v>56</v>
      </c>
      <c r="J254" s="32" t="s">
        <v>38</v>
      </c>
      <c r="K254" s="35" t="s">
        <v>266</v>
      </c>
      <c r="L254" s="35" t="s">
        <v>266</v>
      </c>
      <c r="M254" s="35">
        <v>4</v>
      </c>
      <c r="N254" s="34">
        <v>2266000</v>
      </c>
      <c r="O254" s="34">
        <f>Tabla1[[#This Row],[VALOR ESTIMADO MENSUAL]]*Tabla1[[#This Row],[DURACIÓN ESTIMADA DEL CONTRATO
(días o meses)]]</f>
        <v>9064000</v>
      </c>
      <c r="P254" s="32" t="s">
        <v>642</v>
      </c>
      <c r="Q254" s="33" t="s">
        <v>41</v>
      </c>
      <c r="R254" s="33" t="s">
        <v>42</v>
      </c>
      <c r="S254" s="33" t="s">
        <v>43</v>
      </c>
      <c r="T254" s="35"/>
      <c r="U254" s="32" t="s">
        <v>643</v>
      </c>
      <c r="V254" s="36" t="s">
        <v>644</v>
      </c>
    </row>
    <row r="255" spans="1:22" s="156" customFormat="1" ht="409.5" x14ac:dyDescent="0.25">
      <c r="A255" s="6" t="s">
        <v>657</v>
      </c>
      <c r="B255" s="32" t="s">
        <v>237</v>
      </c>
      <c r="C255" s="32" t="s">
        <v>238</v>
      </c>
      <c r="D255" s="32" t="s">
        <v>239</v>
      </c>
      <c r="E255" s="32" t="s">
        <v>273</v>
      </c>
      <c r="F255" s="32" t="s">
        <v>640</v>
      </c>
      <c r="G255" s="103">
        <v>80111600</v>
      </c>
      <c r="H255" s="32" t="s">
        <v>641</v>
      </c>
      <c r="I255" s="32" t="s">
        <v>56</v>
      </c>
      <c r="J255" s="32" t="s">
        <v>38</v>
      </c>
      <c r="K255" s="33" t="s">
        <v>254</v>
      </c>
      <c r="L255" s="33" t="s">
        <v>254</v>
      </c>
      <c r="M255" s="32">
        <v>6</v>
      </c>
      <c r="N255" s="34">
        <v>2266000</v>
      </c>
      <c r="O255" s="34">
        <f>Tabla1[[#This Row],[VALOR ESTIMADO MENSUAL]]*Tabla1[[#This Row],[DURACIÓN ESTIMADA DEL CONTRATO
(días o meses)]]</f>
        <v>13596000</v>
      </c>
      <c r="P255" s="32" t="s">
        <v>642</v>
      </c>
      <c r="Q255" s="33" t="s">
        <v>41</v>
      </c>
      <c r="R255" s="33" t="s">
        <v>42</v>
      </c>
      <c r="S255" s="33" t="s">
        <v>43</v>
      </c>
      <c r="T255" s="32" t="s">
        <v>0</v>
      </c>
      <c r="U255" s="32" t="s">
        <v>643</v>
      </c>
      <c r="V255" s="36" t="s">
        <v>644</v>
      </c>
    </row>
    <row r="256" spans="1:22" s="156" customFormat="1" ht="409.5" x14ac:dyDescent="0.25">
      <c r="A256" s="6" t="s">
        <v>658</v>
      </c>
      <c r="B256" s="32" t="s">
        <v>237</v>
      </c>
      <c r="C256" s="32" t="s">
        <v>238</v>
      </c>
      <c r="D256" s="32" t="s">
        <v>239</v>
      </c>
      <c r="E256" s="32" t="s">
        <v>273</v>
      </c>
      <c r="F256" s="32" t="s">
        <v>640</v>
      </c>
      <c r="G256" s="103">
        <v>80111600</v>
      </c>
      <c r="H256" s="32" t="s">
        <v>641</v>
      </c>
      <c r="I256" s="32" t="s">
        <v>56</v>
      </c>
      <c r="J256" s="32" t="s">
        <v>38</v>
      </c>
      <c r="K256" s="35" t="s">
        <v>266</v>
      </c>
      <c r="L256" s="35" t="s">
        <v>266</v>
      </c>
      <c r="M256" s="35">
        <v>4</v>
      </c>
      <c r="N256" s="34">
        <v>2266000</v>
      </c>
      <c r="O256" s="34">
        <f>Tabla1[[#This Row],[VALOR ESTIMADO MENSUAL]]*Tabla1[[#This Row],[DURACIÓN ESTIMADA DEL CONTRATO
(días o meses)]]</f>
        <v>9064000</v>
      </c>
      <c r="P256" s="32" t="s">
        <v>642</v>
      </c>
      <c r="Q256" s="33" t="s">
        <v>41</v>
      </c>
      <c r="R256" s="33" t="s">
        <v>42</v>
      </c>
      <c r="S256" s="33" t="s">
        <v>43</v>
      </c>
      <c r="T256" s="35"/>
      <c r="U256" s="32" t="s">
        <v>643</v>
      </c>
      <c r="V256" s="36" t="s">
        <v>644</v>
      </c>
    </row>
    <row r="257" spans="1:22" s="156" customFormat="1" ht="409.5" x14ac:dyDescent="0.25">
      <c r="A257" s="6" t="s">
        <v>659</v>
      </c>
      <c r="B257" s="32" t="s">
        <v>237</v>
      </c>
      <c r="C257" s="32" t="s">
        <v>238</v>
      </c>
      <c r="D257" s="32" t="s">
        <v>239</v>
      </c>
      <c r="E257" s="32" t="s">
        <v>273</v>
      </c>
      <c r="F257" s="32" t="s">
        <v>640</v>
      </c>
      <c r="G257" s="103">
        <v>80111600</v>
      </c>
      <c r="H257" s="32" t="s">
        <v>641</v>
      </c>
      <c r="I257" s="32" t="s">
        <v>56</v>
      </c>
      <c r="J257" s="32" t="s">
        <v>38</v>
      </c>
      <c r="K257" s="33" t="s">
        <v>254</v>
      </c>
      <c r="L257" s="33" t="s">
        <v>254</v>
      </c>
      <c r="M257" s="32">
        <v>6</v>
      </c>
      <c r="N257" s="34">
        <v>2266000</v>
      </c>
      <c r="O257" s="34">
        <f>Tabla1[[#This Row],[VALOR ESTIMADO MENSUAL]]*Tabla1[[#This Row],[DURACIÓN ESTIMADA DEL CONTRATO
(días o meses)]]</f>
        <v>13596000</v>
      </c>
      <c r="P257" s="32" t="s">
        <v>642</v>
      </c>
      <c r="Q257" s="33" t="s">
        <v>41</v>
      </c>
      <c r="R257" s="33" t="s">
        <v>42</v>
      </c>
      <c r="S257" s="33" t="s">
        <v>43</v>
      </c>
      <c r="T257" s="32" t="s">
        <v>0</v>
      </c>
      <c r="U257" s="32" t="s">
        <v>643</v>
      </c>
      <c r="V257" s="36" t="s">
        <v>644</v>
      </c>
    </row>
    <row r="258" spans="1:22" s="156" customFormat="1" ht="409.5" x14ac:dyDescent="0.25">
      <c r="A258" s="6" t="s">
        <v>660</v>
      </c>
      <c r="B258" s="32" t="s">
        <v>237</v>
      </c>
      <c r="C258" s="32" t="s">
        <v>238</v>
      </c>
      <c r="D258" s="32" t="s">
        <v>239</v>
      </c>
      <c r="E258" s="32" t="s">
        <v>273</v>
      </c>
      <c r="F258" s="32" t="s">
        <v>640</v>
      </c>
      <c r="G258" s="103">
        <v>80111600</v>
      </c>
      <c r="H258" s="32" t="s">
        <v>641</v>
      </c>
      <c r="I258" s="32" t="s">
        <v>56</v>
      </c>
      <c r="J258" s="32" t="s">
        <v>38</v>
      </c>
      <c r="K258" s="35" t="s">
        <v>266</v>
      </c>
      <c r="L258" s="35" t="s">
        <v>266</v>
      </c>
      <c r="M258" s="35">
        <v>4</v>
      </c>
      <c r="N258" s="34">
        <v>2266000</v>
      </c>
      <c r="O258" s="34">
        <f>Tabla1[[#This Row],[VALOR ESTIMADO MENSUAL]]*Tabla1[[#This Row],[DURACIÓN ESTIMADA DEL CONTRATO
(días o meses)]]</f>
        <v>9064000</v>
      </c>
      <c r="P258" s="32" t="s">
        <v>642</v>
      </c>
      <c r="Q258" s="33" t="s">
        <v>41</v>
      </c>
      <c r="R258" s="33" t="s">
        <v>42</v>
      </c>
      <c r="S258" s="33" t="s">
        <v>43</v>
      </c>
      <c r="T258" s="35"/>
      <c r="U258" s="32" t="s">
        <v>643</v>
      </c>
      <c r="V258" s="36" t="s">
        <v>644</v>
      </c>
    </row>
    <row r="259" spans="1:22" s="156" customFormat="1" ht="409.5" x14ac:dyDescent="0.25">
      <c r="A259" s="6" t="s">
        <v>661</v>
      </c>
      <c r="B259" s="32" t="s">
        <v>237</v>
      </c>
      <c r="C259" s="32" t="s">
        <v>238</v>
      </c>
      <c r="D259" s="32" t="s">
        <v>239</v>
      </c>
      <c r="E259" s="32" t="s">
        <v>273</v>
      </c>
      <c r="F259" s="32" t="s">
        <v>640</v>
      </c>
      <c r="G259" s="103">
        <v>80111600</v>
      </c>
      <c r="H259" s="32" t="s">
        <v>641</v>
      </c>
      <c r="I259" s="32" t="s">
        <v>56</v>
      </c>
      <c r="J259" s="32" t="s">
        <v>38</v>
      </c>
      <c r="K259" s="33" t="s">
        <v>254</v>
      </c>
      <c r="L259" s="33" t="s">
        <v>254</v>
      </c>
      <c r="M259" s="32">
        <v>6</v>
      </c>
      <c r="N259" s="34">
        <v>2266000</v>
      </c>
      <c r="O259" s="34">
        <f>Tabla1[[#This Row],[VALOR ESTIMADO MENSUAL]]*Tabla1[[#This Row],[DURACIÓN ESTIMADA DEL CONTRATO
(días o meses)]]</f>
        <v>13596000</v>
      </c>
      <c r="P259" s="32" t="s">
        <v>642</v>
      </c>
      <c r="Q259" s="33" t="s">
        <v>41</v>
      </c>
      <c r="R259" s="33" t="s">
        <v>42</v>
      </c>
      <c r="S259" s="33" t="s">
        <v>43</v>
      </c>
      <c r="T259" s="32" t="s">
        <v>0</v>
      </c>
      <c r="U259" s="32" t="s">
        <v>643</v>
      </c>
      <c r="V259" s="36" t="s">
        <v>644</v>
      </c>
    </row>
    <row r="260" spans="1:22" s="156" customFormat="1" ht="409.5" x14ac:dyDescent="0.25">
      <c r="A260" s="6" t="s">
        <v>662</v>
      </c>
      <c r="B260" s="32" t="s">
        <v>237</v>
      </c>
      <c r="C260" s="32" t="s">
        <v>238</v>
      </c>
      <c r="D260" s="32" t="s">
        <v>239</v>
      </c>
      <c r="E260" s="32" t="s">
        <v>273</v>
      </c>
      <c r="F260" s="32" t="s">
        <v>640</v>
      </c>
      <c r="G260" s="103">
        <v>80111600</v>
      </c>
      <c r="H260" s="32" t="s">
        <v>641</v>
      </c>
      <c r="I260" s="32" t="s">
        <v>56</v>
      </c>
      <c r="J260" s="32" t="s">
        <v>38</v>
      </c>
      <c r="K260" s="35" t="s">
        <v>266</v>
      </c>
      <c r="L260" s="35" t="s">
        <v>266</v>
      </c>
      <c r="M260" s="35">
        <v>4</v>
      </c>
      <c r="N260" s="34">
        <v>2266000</v>
      </c>
      <c r="O260" s="34">
        <f>Tabla1[[#This Row],[VALOR ESTIMADO MENSUAL]]*Tabla1[[#This Row],[DURACIÓN ESTIMADA DEL CONTRATO
(días o meses)]]</f>
        <v>9064000</v>
      </c>
      <c r="P260" s="32" t="s">
        <v>642</v>
      </c>
      <c r="Q260" s="33" t="s">
        <v>41</v>
      </c>
      <c r="R260" s="33" t="s">
        <v>42</v>
      </c>
      <c r="S260" s="33" t="s">
        <v>43</v>
      </c>
      <c r="T260" s="35"/>
      <c r="U260" s="32" t="s">
        <v>643</v>
      </c>
      <c r="V260" s="36" t="s">
        <v>644</v>
      </c>
    </row>
    <row r="261" spans="1:22" s="156" customFormat="1" ht="409.5" x14ac:dyDescent="0.25">
      <c r="A261" s="6" t="s">
        <v>663</v>
      </c>
      <c r="B261" s="32" t="s">
        <v>237</v>
      </c>
      <c r="C261" s="32" t="s">
        <v>238</v>
      </c>
      <c r="D261" s="32" t="s">
        <v>239</v>
      </c>
      <c r="E261" s="32" t="s">
        <v>273</v>
      </c>
      <c r="F261" s="32" t="s">
        <v>640</v>
      </c>
      <c r="G261" s="103">
        <v>80111600</v>
      </c>
      <c r="H261" s="32" t="s">
        <v>641</v>
      </c>
      <c r="I261" s="32" t="s">
        <v>56</v>
      </c>
      <c r="J261" s="32" t="s">
        <v>38</v>
      </c>
      <c r="K261" s="33" t="s">
        <v>254</v>
      </c>
      <c r="L261" s="33" t="s">
        <v>254</v>
      </c>
      <c r="M261" s="32">
        <v>6</v>
      </c>
      <c r="N261" s="34">
        <v>2266000</v>
      </c>
      <c r="O261" s="34">
        <f>Tabla1[[#This Row],[VALOR ESTIMADO MENSUAL]]*Tabla1[[#This Row],[DURACIÓN ESTIMADA DEL CONTRATO
(días o meses)]]</f>
        <v>13596000</v>
      </c>
      <c r="P261" s="32" t="s">
        <v>642</v>
      </c>
      <c r="Q261" s="33" t="s">
        <v>41</v>
      </c>
      <c r="R261" s="33" t="s">
        <v>42</v>
      </c>
      <c r="S261" s="33" t="s">
        <v>43</v>
      </c>
      <c r="T261" s="32" t="s">
        <v>0</v>
      </c>
      <c r="U261" s="32" t="s">
        <v>643</v>
      </c>
      <c r="V261" s="36" t="s">
        <v>644</v>
      </c>
    </row>
    <row r="262" spans="1:22" s="156" customFormat="1" ht="409.5" x14ac:dyDescent="0.25">
      <c r="A262" s="6" t="s">
        <v>664</v>
      </c>
      <c r="B262" s="32" t="s">
        <v>237</v>
      </c>
      <c r="C262" s="32" t="s">
        <v>238</v>
      </c>
      <c r="D262" s="32" t="s">
        <v>239</v>
      </c>
      <c r="E262" s="32" t="s">
        <v>273</v>
      </c>
      <c r="F262" s="32" t="s">
        <v>640</v>
      </c>
      <c r="G262" s="103">
        <v>80111600</v>
      </c>
      <c r="H262" s="32" t="s">
        <v>641</v>
      </c>
      <c r="I262" s="32" t="s">
        <v>56</v>
      </c>
      <c r="J262" s="32" t="s">
        <v>38</v>
      </c>
      <c r="K262" s="35" t="s">
        <v>266</v>
      </c>
      <c r="L262" s="35" t="s">
        <v>266</v>
      </c>
      <c r="M262" s="35">
        <v>4</v>
      </c>
      <c r="N262" s="34">
        <v>2266000</v>
      </c>
      <c r="O262" s="34">
        <f>Tabla1[[#This Row],[VALOR ESTIMADO MENSUAL]]*Tabla1[[#This Row],[DURACIÓN ESTIMADA DEL CONTRATO
(días o meses)]]</f>
        <v>9064000</v>
      </c>
      <c r="P262" s="32" t="s">
        <v>642</v>
      </c>
      <c r="Q262" s="33" t="s">
        <v>41</v>
      </c>
      <c r="R262" s="33" t="s">
        <v>42</v>
      </c>
      <c r="S262" s="33" t="s">
        <v>43</v>
      </c>
      <c r="T262" s="35"/>
      <c r="U262" s="32" t="s">
        <v>643</v>
      </c>
      <c r="V262" s="36" t="s">
        <v>644</v>
      </c>
    </row>
    <row r="263" spans="1:22" s="156" customFormat="1" ht="409.5" x14ac:dyDescent="0.25">
      <c r="A263" s="6" t="s">
        <v>665</v>
      </c>
      <c r="B263" s="32" t="s">
        <v>237</v>
      </c>
      <c r="C263" s="32" t="s">
        <v>238</v>
      </c>
      <c r="D263" s="32" t="s">
        <v>239</v>
      </c>
      <c r="E263" s="32" t="s">
        <v>273</v>
      </c>
      <c r="F263" s="32" t="s">
        <v>640</v>
      </c>
      <c r="G263" s="103">
        <v>80111600</v>
      </c>
      <c r="H263" s="32" t="s">
        <v>641</v>
      </c>
      <c r="I263" s="32" t="s">
        <v>56</v>
      </c>
      <c r="J263" s="32" t="s">
        <v>38</v>
      </c>
      <c r="K263" s="33" t="s">
        <v>254</v>
      </c>
      <c r="L263" s="33" t="s">
        <v>254</v>
      </c>
      <c r="M263" s="32">
        <v>6</v>
      </c>
      <c r="N263" s="34">
        <v>2266000</v>
      </c>
      <c r="O263" s="34">
        <f>Tabla1[[#This Row],[VALOR ESTIMADO MENSUAL]]*Tabla1[[#This Row],[DURACIÓN ESTIMADA DEL CONTRATO
(días o meses)]]</f>
        <v>13596000</v>
      </c>
      <c r="P263" s="32" t="s">
        <v>642</v>
      </c>
      <c r="Q263" s="33" t="s">
        <v>41</v>
      </c>
      <c r="R263" s="33" t="s">
        <v>42</v>
      </c>
      <c r="S263" s="33" t="s">
        <v>43</v>
      </c>
      <c r="T263" s="32" t="s">
        <v>0</v>
      </c>
      <c r="U263" s="32" t="s">
        <v>643</v>
      </c>
      <c r="V263" s="36" t="s">
        <v>644</v>
      </c>
    </row>
    <row r="264" spans="1:22" s="156" customFormat="1" ht="409.5" x14ac:dyDescent="0.25">
      <c r="A264" s="6" t="s">
        <v>666</v>
      </c>
      <c r="B264" s="32" t="s">
        <v>237</v>
      </c>
      <c r="C264" s="32" t="s">
        <v>238</v>
      </c>
      <c r="D264" s="32" t="s">
        <v>239</v>
      </c>
      <c r="E264" s="32" t="s">
        <v>273</v>
      </c>
      <c r="F264" s="32" t="s">
        <v>640</v>
      </c>
      <c r="G264" s="103">
        <v>80111600</v>
      </c>
      <c r="H264" s="32" t="s">
        <v>641</v>
      </c>
      <c r="I264" s="32" t="s">
        <v>56</v>
      </c>
      <c r="J264" s="32" t="s">
        <v>38</v>
      </c>
      <c r="K264" s="35" t="s">
        <v>266</v>
      </c>
      <c r="L264" s="35" t="s">
        <v>266</v>
      </c>
      <c r="M264" s="35">
        <v>4</v>
      </c>
      <c r="N264" s="34">
        <v>2266000</v>
      </c>
      <c r="O264" s="34">
        <f>Tabla1[[#This Row],[VALOR ESTIMADO MENSUAL]]*Tabla1[[#This Row],[DURACIÓN ESTIMADA DEL CONTRATO
(días o meses)]]</f>
        <v>9064000</v>
      </c>
      <c r="P264" s="32" t="s">
        <v>642</v>
      </c>
      <c r="Q264" s="33" t="s">
        <v>41</v>
      </c>
      <c r="R264" s="33" t="s">
        <v>42</v>
      </c>
      <c r="S264" s="33" t="s">
        <v>43</v>
      </c>
      <c r="T264" s="35"/>
      <c r="U264" s="32" t="s">
        <v>643</v>
      </c>
      <c r="V264" s="36" t="s">
        <v>644</v>
      </c>
    </row>
    <row r="265" spans="1:22" s="156" customFormat="1" ht="409.5" x14ac:dyDescent="0.25">
      <c r="A265" s="6" t="s">
        <v>667</v>
      </c>
      <c r="B265" s="32" t="s">
        <v>237</v>
      </c>
      <c r="C265" s="32" t="s">
        <v>238</v>
      </c>
      <c r="D265" s="32" t="s">
        <v>239</v>
      </c>
      <c r="E265" s="32" t="s">
        <v>273</v>
      </c>
      <c r="F265" s="32" t="s">
        <v>640</v>
      </c>
      <c r="G265" s="103">
        <v>80111600</v>
      </c>
      <c r="H265" s="32" t="s">
        <v>641</v>
      </c>
      <c r="I265" s="32" t="s">
        <v>56</v>
      </c>
      <c r="J265" s="32" t="s">
        <v>38</v>
      </c>
      <c r="K265" s="33" t="s">
        <v>254</v>
      </c>
      <c r="L265" s="33" t="s">
        <v>254</v>
      </c>
      <c r="M265" s="32">
        <v>6</v>
      </c>
      <c r="N265" s="34">
        <v>2266000</v>
      </c>
      <c r="O265" s="34">
        <f>Tabla1[[#This Row],[VALOR ESTIMADO MENSUAL]]*Tabla1[[#This Row],[DURACIÓN ESTIMADA DEL CONTRATO
(días o meses)]]</f>
        <v>13596000</v>
      </c>
      <c r="P265" s="32" t="s">
        <v>642</v>
      </c>
      <c r="Q265" s="33" t="s">
        <v>41</v>
      </c>
      <c r="R265" s="33" t="s">
        <v>42</v>
      </c>
      <c r="S265" s="33" t="s">
        <v>43</v>
      </c>
      <c r="T265" s="32" t="s">
        <v>0</v>
      </c>
      <c r="U265" s="32" t="s">
        <v>643</v>
      </c>
      <c r="V265" s="36" t="s">
        <v>644</v>
      </c>
    </row>
    <row r="266" spans="1:22" s="156" customFormat="1" ht="409.5" x14ac:dyDescent="0.25">
      <c r="A266" s="6" t="s">
        <v>668</v>
      </c>
      <c r="B266" s="32" t="s">
        <v>237</v>
      </c>
      <c r="C266" s="32" t="s">
        <v>238</v>
      </c>
      <c r="D266" s="32" t="s">
        <v>239</v>
      </c>
      <c r="E266" s="32" t="s">
        <v>273</v>
      </c>
      <c r="F266" s="32" t="s">
        <v>640</v>
      </c>
      <c r="G266" s="103">
        <v>80111600</v>
      </c>
      <c r="H266" s="32" t="s">
        <v>641</v>
      </c>
      <c r="I266" s="32" t="s">
        <v>56</v>
      </c>
      <c r="J266" s="32" t="s">
        <v>38</v>
      </c>
      <c r="K266" s="35" t="s">
        <v>266</v>
      </c>
      <c r="L266" s="35" t="s">
        <v>266</v>
      </c>
      <c r="M266" s="35">
        <v>4</v>
      </c>
      <c r="N266" s="34">
        <v>2266000</v>
      </c>
      <c r="O266" s="34">
        <f>Tabla1[[#This Row],[VALOR ESTIMADO MENSUAL]]*Tabla1[[#This Row],[DURACIÓN ESTIMADA DEL CONTRATO
(días o meses)]]</f>
        <v>9064000</v>
      </c>
      <c r="P266" s="32" t="s">
        <v>642</v>
      </c>
      <c r="Q266" s="33" t="s">
        <v>41</v>
      </c>
      <c r="R266" s="33" t="s">
        <v>42</v>
      </c>
      <c r="S266" s="33" t="s">
        <v>43</v>
      </c>
      <c r="T266" s="35"/>
      <c r="U266" s="32" t="s">
        <v>643</v>
      </c>
      <c r="V266" s="36" t="s">
        <v>644</v>
      </c>
    </row>
    <row r="267" spans="1:22" s="156" customFormat="1" ht="409.5" x14ac:dyDescent="0.25">
      <c r="A267" s="6" t="s">
        <v>669</v>
      </c>
      <c r="B267" s="32" t="s">
        <v>237</v>
      </c>
      <c r="C267" s="32" t="s">
        <v>238</v>
      </c>
      <c r="D267" s="32" t="s">
        <v>239</v>
      </c>
      <c r="E267" s="32" t="s">
        <v>273</v>
      </c>
      <c r="F267" s="32" t="s">
        <v>640</v>
      </c>
      <c r="G267" s="103">
        <v>80111600</v>
      </c>
      <c r="H267" s="32" t="s">
        <v>641</v>
      </c>
      <c r="I267" s="32" t="s">
        <v>56</v>
      </c>
      <c r="J267" s="32" t="s">
        <v>38</v>
      </c>
      <c r="K267" s="33" t="s">
        <v>254</v>
      </c>
      <c r="L267" s="33" t="s">
        <v>254</v>
      </c>
      <c r="M267" s="32">
        <v>6</v>
      </c>
      <c r="N267" s="34">
        <v>2266000</v>
      </c>
      <c r="O267" s="34">
        <f>Tabla1[[#This Row],[VALOR ESTIMADO MENSUAL]]*Tabla1[[#This Row],[DURACIÓN ESTIMADA DEL CONTRATO
(días o meses)]]</f>
        <v>13596000</v>
      </c>
      <c r="P267" s="32" t="s">
        <v>642</v>
      </c>
      <c r="Q267" s="33" t="s">
        <v>41</v>
      </c>
      <c r="R267" s="33" t="s">
        <v>42</v>
      </c>
      <c r="S267" s="33" t="s">
        <v>43</v>
      </c>
      <c r="T267" s="32" t="s">
        <v>0</v>
      </c>
      <c r="U267" s="32" t="s">
        <v>643</v>
      </c>
      <c r="V267" s="36" t="s">
        <v>644</v>
      </c>
    </row>
    <row r="268" spans="1:22" s="156" customFormat="1" ht="409.5" x14ac:dyDescent="0.25">
      <c r="A268" s="6" t="s">
        <v>670</v>
      </c>
      <c r="B268" s="32" t="s">
        <v>237</v>
      </c>
      <c r="C268" s="32" t="s">
        <v>238</v>
      </c>
      <c r="D268" s="32" t="s">
        <v>239</v>
      </c>
      <c r="E268" s="32" t="s">
        <v>273</v>
      </c>
      <c r="F268" s="32" t="s">
        <v>640</v>
      </c>
      <c r="G268" s="103">
        <v>80111600</v>
      </c>
      <c r="H268" s="32" t="s">
        <v>641</v>
      </c>
      <c r="I268" s="32" t="s">
        <v>56</v>
      </c>
      <c r="J268" s="32" t="s">
        <v>38</v>
      </c>
      <c r="K268" s="35" t="s">
        <v>266</v>
      </c>
      <c r="L268" s="35" t="s">
        <v>266</v>
      </c>
      <c r="M268" s="35">
        <v>4</v>
      </c>
      <c r="N268" s="34">
        <v>2266000</v>
      </c>
      <c r="O268" s="34">
        <f>Tabla1[[#This Row],[VALOR ESTIMADO MENSUAL]]*Tabla1[[#This Row],[DURACIÓN ESTIMADA DEL CONTRATO
(días o meses)]]</f>
        <v>9064000</v>
      </c>
      <c r="P268" s="32" t="s">
        <v>642</v>
      </c>
      <c r="Q268" s="33" t="s">
        <v>41</v>
      </c>
      <c r="R268" s="33" t="s">
        <v>42</v>
      </c>
      <c r="S268" s="33" t="s">
        <v>43</v>
      </c>
      <c r="T268" s="35"/>
      <c r="U268" s="32" t="s">
        <v>643</v>
      </c>
      <c r="V268" s="36" t="s">
        <v>644</v>
      </c>
    </row>
    <row r="269" spans="1:22" s="156" customFormat="1" ht="409.5" x14ac:dyDescent="0.25">
      <c r="A269" s="6" t="s">
        <v>671</v>
      </c>
      <c r="B269" s="32" t="s">
        <v>237</v>
      </c>
      <c r="C269" s="32" t="s">
        <v>238</v>
      </c>
      <c r="D269" s="32" t="s">
        <v>239</v>
      </c>
      <c r="E269" s="32" t="s">
        <v>273</v>
      </c>
      <c r="F269" s="32" t="s">
        <v>640</v>
      </c>
      <c r="G269" s="103">
        <v>80111600</v>
      </c>
      <c r="H269" s="32" t="s">
        <v>641</v>
      </c>
      <c r="I269" s="32" t="s">
        <v>56</v>
      </c>
      <c r="J269" s="32" t="s">
        <v>38</v>
      </c>
      <c r="K269" s="33" t="s">
        <v>254</v>
      </c>
      <c r="L269" s="33" t="s">
        <v>254</v>
      </c>
      <c r="M269" s="32">
        <v>6</v>
      </c>
      <c r="N269" s="34">
        <v>2266000</v>
      </c>
      <c r="O269" s="34">
        <f>Tabla1[[#This Row],[VALOR ESTIMADO MENSUAL]]*Tabla1[[#This Row],[DURACIÓN ESTIMADA DEL CONTRATO
(días o meses)]]</f>
        <v>13596000</v>
      </c>
      <c r="P269" s="32" t="s">
        <v>642</v>
      </c>
      <c r="Q269" s="33" t="s">
        <v>41</v>
      </c>
      <c r="R269" s="33" t="s">
        <v>42</v>
      </c>
      <c r="S269" s="33" t="s">
        <v>43</v>
      </c>
      <c r="T269" s="32" t="s">
        <v>0</v>
      </c>
      <c r="U269" s="32" t="s">
        <v>643</v>
      </c>
      <c r="V269" s="36" t="s">
        <v>644</v>
      </c>
    </row>
    <row r="270" spans="1:22" s="156" customFormat="1" ht="409.5" x14ac:dyDescent="0.25">
      <c r="A270" s="6" t="s">
        <v>672</v>
      </c>
      <c r="B270" s="32" t="s">
        <v>237</v>
      </c>
      <c r="C270" s="32" t="s">
        <v>238</v>
      </c>
      <c r="D270" s="32" t="s">
        <v>239</v>
      </c>
      <c r="E270" s="32" t="s">
        <v>273</v>
      </c>
      <c r="F270" s="32" t="s">
        <v>640</v>
      </c>
      <c r="G270" s="103">
        <v>80111600</v>
      </c>
      <c r="H270" s="32" t="s">
        <v>641</v>
      </c>
      <c r="I270" s="32" t="s">
        <v>56</v>
      </c>
      <c r="J270" s="32" t="s">
        <v>38</v>
      </c>
      <c r="K270" s="35" t="s">
        <v>266</v>
      </c>
      <c r="L270" s="35" t="s">
        <v>266</v>
      </c>
      <c r="M270" s="35">
        <v>4</v>
      </c>
      <c r="N270" s="34">
        <v>2266000</v>
      </c>
      <c r="O270" s="34">
        <f>Tabla1[[#This Row],[VALOR ESTIMADO MENSUAL]]*Tabla1[[#This Row],[DURACIÓN ESTIMADA DEL CONTRATO
(días o meses)]]</f>
        <v>9064000</v>
      </c>
      <c r="P270" s="32" t="s">
        <v>642</v>
      </c>
      <c r="Q270" s="33" t="s">
        <v>41</v>
      </c>
      <c r="R270" s="33" t="s">
        <v>42</v>
      </c>
      <c r="S270" s="33" t="s">
        <v>43</v>
      </c>
      <c r="T270" s="35"/>
      <c r="U270" s="32" t="s">
        <v>643</v>
      </c>
      <c r="V270" s="36" t="s">
        <v>644</v>
      </c>
    </row>
    <row r="271" spans="1:22" s="156" customFormat="1" ht="409.5" x14ac:dyDescent="0.25">
      <c r="A271" s="6" t="s">
        <v>673</v>
      </c>
      <c r="B271" s="32" t="s">
        <v>237</v>
      </c>
      <c r="C271" s="32" t="s">
        <v>238</v>
      </c>
      <c r="D271" s="32" t="s">
        <v>239</v>
      </c>
      <c r="E271" s="32" t="s">
        <v>273</v>
      </c>
      <c r="F271" s="32" t="s">
        <v>640</v>
      </c>
      <c r="G271" s="103">
        <v>80111600</v>
      </c>
      <c r="H271" s="32" t="s">
        <v>641</v>
      </c>
      <c r="I271" s="32" t="s">
        <v>56</v>
      </c>
      <c r="J271" s="32" t="s">
        <v>38</v>
      </c>
      <c r="K271" s="33" t="s">
        <v>254</v>
      </c>
      <c r="L271" s="32" t="s">
        <v>254</v>
      </c>
      <c r="M271" s="32">
        <v>6</v>
      </c>
      <c r="N271" s="34">
        <v>2266000</v>
      </c>
      <c r="O271" s="34">
        <f>Tabla1[[#This Row],[VALOR ESTIMADO MENSUAL]]*Tabla1[[#This Row],[DURACIÓN ESTIMADA DEL CONTRATO
(días o meses)]]</f>
        <v>13596000</v>
      </c>
      <c r="P271" s="33" t="s">
        <v>642</v>
      </c>
      <c r="Q271" s="33" t="s">
        <v>41</v>
      </c>
      <c r="R271" s="33" t="s">
        <v>42</v>
      </c>
      <c r="S271" s="32" t="s">
        <v>43</v>
      </c>
      <c r="T271" s="32" t="s">
        <v>0</v>
      </c>
      <c r="U271" s="32" t="s">
        <v>643</v>
      </c>
      <c r="V271" s="36" t="s">
        <v>644</v>
      </c>
    </row>
    <row r="272" spans="1:22" s="156" customFormat="1" ht="409.5" x14ac:dyDescent="0.25">
      <c r="A272" s="6" t="s">
        <v>674</v>
      </c>
      <c r="B272" s="32" t="s">
        <v>237</v>
      </c>
      <c r="C272" s="32" t="s">
        <v>238</v>
      </c>
      <c r="D272" s="32" t="s">
        <v>239</v>
      </c>
      <c r="E272" s="32" t="s">
        <v>273</v>
      </c>
      <c r="F272" s="32" t="s">
        <v>640</v>
      </c>
      <c r="G272" s="103">
        <v>80111600</v>
      </c>
      <c r="H272" s="32" t="s">
        <v>641</v>
      </c>
      <c r="I272" s="32" t="s">
        <v>56</v>
      </c>
      <c r="J272" s="32" t="s">
        <v>38</v>
      </c>
      <c r="K272" s="35" t="s">
        <v>266</v>
      </c>
      <c r="L272" s="35" t="s">
        <v>266</v>
      </c>
      <c r="M272" s="35">
        <v>4</v>
      </c>
      <c r="N272" s="34">
        <v>2266000</v>
      </c>
      <c r="O272" s="34">
        <f>Tabla1[[#This Row],[VALOR ESTIMADO MENSUAL]]*Tabla1[[#This Row],[DURACIÓN ESTIMADA DEL CONTRATO
(días o meses)]]</f>
        <v>9064000</v>
      </c>
      <c r="P272" s="33" t="s">
        <v>642</v>
      </c>
      <c r="Q272" s="33" t="s">
        <v>41</v>
      </c>
      <c r="R272" s="33" t="s">
        <v>42</v>
      </c>
      <c r="S272" s="32" t="s">
        <v>43</v>
      </c>
      <c r="T272" s="35"/>
      <c r="U272" s="32" t="s">
        <v>643</v>
      </c>
      <c r="V272" s="36" t="s">
        <v>644</v>
      </c>
    </row>
    <row r="273" spans="1:22" s="156" customFormat="1" ht="409.5" x14ac:dyDescent="0.25">
      <c r="A273" s="6" t="s">
        <v>675</v>
      </c>
      <c r="B273" s="32" t="s">
        <v>31</v>
      </c>
      <c r="C273" s="32" t="s">
        <v>238</v>
      </c>
      <c r="D273" s="32" t="s">
        <v>239</v>
      </c>
      <c r="E273" s="32" t="s">
        <v>273</v>
      </c>
      <c r="F273" s="32" t="s">
        <v>640</v>
      </c>
      <c r="G273" s="32" t="s">
        <v>531</v>
      </c>
      <c r="H273" s="32" t="s">
        <v>532</v>
      </c>
      <c r="I273" s="32" t="s">
        <v>195</v>
      </c>
      <c r="J273" s="33" t="s">
        <v>409</v>
      </c>
      <c r="K273" s="33" t="s">
        <v>416</v>
      </c>
      <c r="L273" s="32" t="s">
        <v>533</v>
      </c>
      <c r="M273" s="32">
        <v>11</v>
      </c>
      <c r="N273" s="34" t="s">
        <v>43</v>
      </c>
      <c r="O273" s="34">
        <v>35000000</v>
      </c>
      <c r="P273" s="33" t="s">
        <v>589</v>
      </c>
      <c r="Q273" s="42" t="s">
        <v>41</v>
      </c>
      <c r="R273" s="33" t="s">
        <v>42</v>
      </c>
      <c r="S273" s="42" t="s">
        <v>43</v>
      </c>
      <c r="T273" s="32" t="s">
        <v>0</v>
      </c>
      <c r="U273" s="43" t="s">
        <v>532</v>
      </c>
      <c r="V273" s="142" t="s">
        <v>676</v>
      </c>
    </row>
    <row r="274" spans="1:22" s="156" customFormat="1" ht="409.5" x14ac:dyDescent="0.25">
      <c r="A274" s="6" t="s">
        <v>677</v>
      </c>
      <c r="B274" s="32" t="s">
        <v>237</v>
      </c>
      <c r="C274" s="32" t="s">
        <v>238</v>
      </c>
      <c r="D274" s="32" t="s">
        <v>239</v>
      </c>
      <c r="E274" s="32" t="s">
        <v>273</v>
      </c>
      <c r="F274" s="32" t="s">
        <v>640</v>
      </c>
      <c r="G274" s="103">
        <v>80111600</v>
      </c>
      <c r="H274" s="32" t="s">
        <v>678</v>
      </c>
      <c r="I274" s="32" t="s">
        <v>56</v>
      </c>
      <c r="J274" s="32" t="s">
        <v>38</v>
      </c>
      <c r="K274" s="33" t="s">
        <v>254</v>
      </c>
      <c r="L274" s="33" t="s">
        <v>254</v>
      </c>
      <c r="M274" s="32">
        <v>6</v>
      </c>
      <c r="N274" s="34">
        <v>4686500</v>
      </c>
      <c r="O274" s="34">
        <f>Tabla1[[#This Row],[VALOR ESTIMADO MENSUAL]]*Tabla1[[#This Row],[DURACIÓN ESTIMADA DEL CONTRATO
(días o meses)]]</f>
        <v>28119000</v>
      </c>
      <c r="P274" s="32" t="s">
        <v>642</v>
      </c>
      <c r="Q274" s="33" t="s">
        <v>41</v>
      </c>
      <c r="R274" s="33" t="s">
        <v>42</v>
      </c>
      <c r="S274" s="33" t="s">
        <v>43</v>
      </c>
      <c r="T274" s="32" t="s">
        <v>0</v>
      </c>
      <c r="U274" s="32" t="s">
        <v>679</v>
      </c>
      <c r="V274" s="36" t="s">
        <v>680</v>
      </c>
    </row>
    <row r="275" spans="1:22" s="156" customFormat="1" ht="409.5" x14ac:dyDescent="0.25">
      <c r="A275" s="6" t="s">
        <v>681</v>
      </c>
      <c r="B275" s="32" t="s">
        <v>237</v>
      </c>
      <c r="C275" s="32" t="s">
        <v>238</v>
      </c>
      <c r="D275" s="32" t="s">
        <v>239</v>
      </c>
      <c r="E275" s="32" t="s">
        <v>273</v>
      </c>
      <c r="F275" s="32" t="s">
        <v>640</v>
      </c>
      <c r="G275" s="103">
        <v>80111600</v>
      </c>
      <c r="H275" s="32" t="s">
        <v>678</v>
      </c>
      <c r="I275" s="32" t="s">
        <v>56</v>
      </c>
      <c r="J275" s="32" t="s">
        <v>38</v>
      </c>
      <c r="K275" s="35" t="s">
        <v>266</v>
      </c>
      <c r="L275" s="35" t="s">
        <v>266</v>
      </c>
      <c r="M275" s="35">
        <v>4</v>
      </c>
      <c r="N275" s="34">
        <v>4686500</v>
      </c>
      <c r="O275" s="34">
        <f>Tabla1[[#This Row],[VALOR ESTIMADO MENSUAL]]*Tabla1[[#This Row],[DURACIÓN ESTIMADA DEL CONTRATO
(días o meses)]]</f>
        <v>18746000</v>
      </c>
      <c r="P275" s="32" t="s">
        <v>642</v>
      </c>
      <c r="Q275" s="33" t="s">
        <v>41</v>
      </c>
      <c r="R275" s="33" t="s">
        <v>42</v>
      </c>
      <c r="S275" s="33" t="s">
        <v>43</v>
      </c>
      <c r="T275" s="32" t="s">
        <v>0</v>
      </c>
      <c r="U275" s="32" t="s">
        <v>679</v>
      </c>
      <c r="V275" s="36" t="s">
        <v>680</v>
      </c>
    </row>
    <row r="276" spans="1:22" s="156" customFormat="1" ht="409.5" x14ac:dyDescent="0.25">
      <c r="A276" s="6" t="s">
        <v>682</v>
      </c>
      <c r="B276" s="32" t="s">
        <v>237</v>
      </c>
      <c r="C276" s="32" t="s">
        <v>238</v>
      </c>
      <c r="D276" s="32" t="s">
        <v>239</v>
      </c>
      <c r="E276" s="32" t="s">
        <v>273</v>
      </c>
      <c r="F276" s="32" t="s">
        <v>640</v>
      </c>
      <c r="G276" s="103">
        <v>80111600</v>
      </c>
      <c r="H276" s="32" t="s">
        <v>683</v>
      </c>
      <c r="I276" s="32" t="s">
        <v>56</v>
      </c>
      <c r="J276" s="32" t="s">
        <v>38</v>
      </c>
      <c r="K276" s="33" t="s">
        <v>254</v>
      </c>
      <c r="L276" s="33" t="s">
        <v>254</v>
      </c>
      <c r="M276" s="32">
        <v>6</v>
      </c>
      <c r="N276" s="34">
        <v>4686500</v>
      </c>
      <c r="O276" s="34">
        <f>Tabla1[[#This Row],[VALOR ESTIMADO MENSUAL]]*Tabla1[[#This Row],[DURACIÓN ESTIMADA DEL CONTRATO
(días o meses)]]</f>
        <v>28119000</v>
      </c>
      <c r="P276" s="32" t="s">
        <v>642</v>
      </c>
      <c r="Q276" s="33" t="s">
        <v>41</v>
      </c>
      <c r="R276" s="33" t="s">
        <v>42</v>
      </c>
      <c r="S276" s="33" t="s">
        <v>43</v>
      </c>
      <c r="T276" s="32" t="s">
        <v>0</v>
      </c>
      <c r="U276" s="32" t="s">
        <v>684</v>
      </c>
      <c r="V276" s="36" t="s">
        <v>685</v>
      </c>
    </row>
    <row r="277" spans="1:22" s="156" customFormat="1" ht="409.5" x14ac:dyDescent="0.25">
      <c r="A277" s="6" t="s">
        <v>686</v>
      </c>
      <c r="B277" s="32" t="s">
        <v>237</v>
      </c>
      <c r="C277" s="32" t="s">
        <v>238</v>
      </c>
      <c r="D277" s="32" t="s">
        <v>239</v>
      </c>
      <c r="E277" s="32" t="s">
        <v>273</v>
      </c>
      <c r="F277" s="32" t="s">
        <v>640</v>
      </c>
      <c r="G277" s="103">
        <v>80111600</v>
      </c>
      <c r="H277" s="32" t="s">
        <v>683</v>
      </c>
      <c r="I277" s="32" t="s">
        <v>56</v>
      </c>
      <c r="J277" s="32" t="s">
        <v>38</v>
      </c>
      <c r="K277" s="35" t="s">
        <v>266</v>
      </c>
      <c r="L277" s="35" t="s">
        <v>266</v>
      </c>
      <c r="M277" s="35">
        <v>4</v>
      </c>
      <c r="N277" s="34">
        <v>4686500</v>
      </c>
      <c r="O277" s="34">
        <f>Tabla1[[#This Row],[VALOR ESTIMADO MENSUAL]]*Tabla1[[#This Row],[DURACIÓN ESTIMADA DEL CONTRATO
(días o meses)]]</f>
        <v>18746000</v>
      </c>
      <c r="P277" s="32" t="s">
        <v>642</v>
      </c>
      <c r="Q277" s="33" t="s">
        <v>41</v>
      </c>
      <c r="R277" s="33" t="s">
        <v>42</v>
      </c>
      <c r="S277" s="33" t="s">
        <v>43</v>
      </c>
      <c r="T277" s="32" t="s">
        <v>0</v>
      </c>
      <c r="U277" s="32" t="s">
        <v>684</v>
      </c>
      <c r="V277" s="36" t="s">
        <v>685</v>
      </c>
    </row>
    <row r="278" spans="1:22" s="156" customFormat="1" ht="409.5" x14ac:dyDescent="0.25">
      <c r="A278" s="6" t="s">
        <v>687</v>
      </c>
      <c r="B278" s="32" t="s">
        <v>237</v>
      </c>
      <c r="C278" s="32" t="s">
        <v>238</v>
      </c>
      <c r="D278" s="32" t="s">
        <v>239</v>
      </c>
      <c r="E278" s="32" t="s">
        <v>273</v>
      </c>
      <c r="F278" s="32" t="s">
        <v>640</v>
      </c>
      <c r="G278" s="103">
        <v>80111600</v>
      </c>
      <c r="H278" s="32" t="s">
        <v>688</v>
      </c>
      <c r="I278" s="32" t="s">
        <v>56</v>
      </c>
      <c r="J278" s="32" t="s">
        <v>38</v>
      </c>
      <c r="K278" s="33" t="s">
        <v>254</v>
      </c>
      <c r="L278" s="33" t="s">
        <v>254</v>
      </c>
      <c r="M278" s="32">
        <v>6</v>
      </c>
      <c r="N278" s="34">
        <v>4686500</v>
      </c>
      <c r="O278" s="34">
        <f>Tabla1[[#This Row],[VALOR ESTIMADO MENSUAL]]*Tabla1[[#This Row],[DURACIÓN ESTIMADA DEL CONTRATO
(días o meses)]]</f>
        <v>28119000</v>
      </c>
      <c r="P278" s="32" t="s">
        <v>642</v>
      </c>
      <c r="Q278" s="33" t="s">
        <v>41</v>
      </c>
      <c r="R278" s="33" t="s">
        <v>42</v>
      </c>
      <c r="S278" s="33" t="s">
        <v>43</v>
      </c>
      <c r="T278" s="32" t="s">
        <v>0</v>
      </c>
      <c r="U278" s="32" t="s">
        <v>689</v>
      </c>
      <c r="V278" s="36" t="s">
        <v>690</v>
      </c>
    </row>
    <row r="279" spans="1:22" s="156" customFormat="1" ht="409.5" x14ac:dyDescent="0.25">
      <c r="A279" s="6" t="s">
        <v>691</v>
      </c>
      <c r="B279" s="32" t="s">
        <v>237</v>
      </c>
      <c r="C279" s="32" t="s">
        <v>238</v>
      </c>
      <c r="D279" s="32" t="s">
        <v>239</v>
      </c>
      <c r="E279" s="32" t="s">
        <v>273</v>
      </c>
      <c r="F279" s="32" t="s">
        <v>640</v>
      </c>
      <c r="G279" s="103">
        <v>80111600</v>
      </c>
      <c r="H279" s="32" t="s">
        <v>688</v>
      </c>
      <c r="I279" s="32" t="s">
        <v>56</v>
      </c>
      <c r="J279" s="32" t="s">
        <v>38</v>
      </c>
      <c r="K279" s="35" t="s">
        <v>266</v>
      </c>
      <c r="L279" s="35" t="s">
        <v>266</v>
      </c>
      <c r="M279" s="35">
        <v>4</v>
      </c>
      <c r="N279" s="34">
        <v>4686500</v>
      </c>
      <c r="O279" s="34">
        <f>Tabla1[[#This Row],[VALOR ESTIMADO MENSUAL]]*Tabla1[[#This Row],[DURACIÓN ESTIMADA DEL CONTRATO
(días o meses)]]</f>
        <v>18746000</v>
      </c>
      <c r="P279" s="32" t="s">
        <v>642</v>
      </c>
      <c r="Q279" s="33" t="s">
        <v>41</v>
      </c>
      <c r="R279" s="33" t="s">
        <v>42</v>
      </c>
      <c r="S279" s="33" t="s">
        <v>43</v>
      </c>
      <c r="T279" s="32" t="s">
        <v>0</v>
      </c>
      <c r="U279" s="32" t="s">
        <v>689</v>
      </c>
      <c r="V279" s="36" t="s">
        <v>690</v>
      </c>
    </row>
    <row r="280" spans="1:22" s="156" customFormat="1" ht="409.5" x14ac:dyDescent="0.25">
      <c r="A280" s="6" t="s">
        <v>692</v>
      </c>
      <c r="B280" s="32" t="s">
        <v>237</v>
      </c>
      <c r="C280" s="32" t="s">
        <v>238</v>
      </c>
      <c r="D280" s="32" t="s">
        <v>239</v>
      </c>
      <c r="E280" s="32" t="s">
        <v>273</v>
      </c>
      <c r="F280" s="32" t="s">
        <v>640</v>
      </c>
      <c r="G280" s="103">
        <v>80111600</v>
      </c>
      <c r="H280" s="32" t="s">
        <v>693</v>
      </c>
      <c r="I280" s="32" t="s">
        <v>56</v>
      </c>
      <c r="J280" s="32" t="s">
        <v>38</v>
      </c>
      <c r="K280" s="33" t="s">
        <v>254</v>
      </c>
      <c r="L280" s="33" t="s">
        <v>254</v>
      </c>
      <c r="M280" s="32">
        <v>6</v>
      </c>
      <c r="N280" s="34">
        <v>4686500</v>
      </c>
      <c r="O280" s="34">
        <f>Tabla1[[#This Row],[VALOR ESTIMADO MENSUAL]]*Tabla1[[#This Row],[DURACIÓN ESTIMADA DEL CONTRATO
(días o meses)]]</f>
        <v>28119000</v>
      </c>
      <c r="P280" s="32" t="s">
        <v>642</v>
      </c>
      <c r="Q280" s="33" t="s">
        <v>41</v>
      </c>
      <c r="R280" s="33" t="s">
        <v>42</v>
      </c>
      <c r="S280" s="33" t="s">
        <v>43</v>
      </c>
      <c r="T280" s="32" t="s">
        <v>0</v>
      </c>
      <c r="U280" s="32" t="s">
        <v>694</v>
      </c>
      <c r="V280" s="36" t="s">
        <v>695</v>
      </c>
    </row>
    <row r="281" spans="1:22" s="156" customFormat="1" ht="409.5" x14ac:dyDescent="0.25">
      <c r="A281" s="6" t="s">
        <v>696</v>
      </c>
      <c r="B281" s="32" t="s">
        <v>237</v>
      </c>
      <c r="C281" s="32" t="s">
        <v>238</v>
      </c>
      <c r="D281" s="32" t="s">
        <v>239</v>
      </c>
      <c r="E281" s="32" t="s">
        <v>273</v>
      </c>
      <c r="F281" s="32" t="s">
        <v>640</v>
      </c>
      <c r="G281" s="103">
        <v>80111600</v>
      </c>
      <c r="H281" s="32" t="s">
        <v>693</v>
      </c>
      <c r="I281" s="32" t="s">
        <v>56</v>
      </c>
      <c r="J281" s="32" t="s">
        <v>38</v>
      </c>
      <c r="K281" s="35" t="s">
        <v>266</v>
      </c>
      <c r="L281" s="35" t="s">
        <v>266</v>
      </c>
      <c r="M281" s="35">
        <v>4</v>
      </c>
      <c r="N281" s="34">
        <v>4686500</v>
      </c>
      <c r="O281" s="34">
        <f>Tabla1[[#This Row],[VALOR ESTIMADO MENSUAL]]*Tabla1[[#This Row],[DURACIÓN ESTIMADA DEL CONTRATO
(días o meses)]]</f>
        <v>18746000</v>
      </c>
      <c r="P281" s="32" t="s">
        <v>642</v>
      </c>
      <c r="Q281" s="33" t="s">
        <v>41</v>
      </c>
      <c r="R281" s="33" t="s">
        <v>42</v>
      </c>
      <c r="S281" s="33" t="s">
        <v>43</v>
      </c>
      <c r="T281" s="32" t="s">
        <v>0</v>
      </c>
      <c r="U281" s="32" t="s">
        <v>694</v>
      </c>
      <c r="V281" s="36" t="s">
        <v>695</v>
      </c>
    </row>
    <row r="282" spans="1:22" s="156" customFormat="1" ht="409.5" x14ac:dyDescent="0.25">
      <c r="A282" s="6" t="s">
        <v>697</v>
      </c>
      <c r="B282" s="26" t="s">
        <v>237</v>
      </c>
      <c r="C282" s="53" t="s">
        <v>238</v>
      </c>
      <c r="D282" s="53" t="s">
        <v>239</v>
      </c>
      <c r="E282" s="53" t="s">
        <v>273</v>
      </c>
      <c r="F282" s="53" t="s">
        <v>640</v>
      </c>
      <c r="G282" s="90">
        <v>80111600</v>
      </c>
      <c r="H282" s="91" t="s">
        <v>698</v>
      </c>
      <c r="I282" s="53" t="s">
        <v>56</v>
      </c>
      <c r="J282" s="53" t="s">
        <v>38</v>
      </c>
      <c r="K282" s="56" t="s">
        <v>254</v>
      </c>
      <c r="L282" s="56" t="s">
        <v>254</v>
      </c>
      <c r="M282" s="53">
        <v>6</v>
      </c>
      <c r="N282" s="92">
        <v>3849000</v>
      </c>
      <c r="O282" s="55">
        <v>23094000</v>
      </c>
      <c r="P282" s="53" t="s">
        <v>642</v>
      </c>
      <c r="Q282" s="56" t="s">
        <v>41</v>
      </c>
      <c r="R282" s="56" t="s">
        <v>42</v>
      </c>
      <c r="S282" s="56" t="s">
        <v>43</v>
      </c>
      <c r="T282" s="53" t="s">
        <v>0</v>
      </c>
      <c r="U282" s="93" t="s">
        <v>699</v>
      </c>
      <c r="V282" s="142" t="s">
        <v>700</v>
      </c>
    </row>
    <row r="283" spans="1:22" s="156" customFormat="1" ht="409.5" x14ac:dyDescent="0.25">
      <c r="A283" s="6" t="s">
        <v>701</v>
      </c>
      <c r="B283" s="26" t="s">
        <v>237</v>
      </c>
      <c r="C283" s="53" t="s">
        <v>238</v>
      </c>
      <c r="D283" s="53" t="s">
        <v>239</v>
      </c>
      <c r="E283" s="53" t="s">
        <v>273</v>
      </c>
      <c r="F283" s="53" t="s">
        <v>640</v>
      </c>
      <c r="G283" s="90">
        <v>80111600</v>
      </c>
      <c r="H283" s="91" t="s">
        <v>698</v>
      </c>
      <c r="I283" s="53" t="s">
        <v>56</v>
      </c>
      <c r="J283" s="53" t="s">
        <v>38</v>
      </c>
      <c r="K283" s="54" t="s">
        <v>266</v>
      </c>
      <c r="L283" s="54" t="s">
        <v>266</v>
      </c>
      <c r="M283" s="54">
        <v>4</v>
      </c>
      <c r="N283" s="92">
        <v>3849000</v>
      </c>
      <c r="O283" s="55">
        <v>15396000</v>
      </c>
      <c r="P283" s="53" t="s">
        <v>642</v>
      </c>
      <c r="Q283" s="56" t="s">
        <v>41</v>
      </c>
      <c r="R283" s="56" t="s">
        <v>42</v>
      </c>
      <c r="S283" s="56" t="s">
        <v>43</v>
      </c>
      <c r="T283" s="53" t="s">
        <v>0</v>
      </c>
      <c r="U283" s="93" t="s">
        <v>699</v>
      </c>
      <c r="V283" s="142" t="s">
        <v>700</v>
      </c>
    </row>
    <row r="284" spans="1:22" s="156" customFormat="1" ht="409.5" x14ac:dyDescent="0.25">
      <c r="A284" s="6" t="s">
        <v>702</v>
      </c>
      <c r="B284" s="32" t="s">
        <v>237</v>
      </c>
      <c r="C284" s="32" t="s">
        <v>238</v>
      </c>
      <c r="D284" s="32" t="s">
        <v>239</v>
      </c>
      <c r="E284" s="32" t="s">
        <v>273</v>
      </c>
      <c r="F284" s="32" t="s">
        <v>640</v>
      </c>
      <c r="G284" s="103">
        <v>80111600</v>
      </c>
      <c r="H284" s="32" t="s">
        <v>703</v>
      </c>
      <c r="I284" s="32" t="s">
        <v>56</v>
      </c>
      <c r="J284" s="32" t="s">
        <v>38</v>
      </c>
      <c r="K284" s="33" t="s">
        <v>254</v>
      </c>
      <c r="L284" s="33" t="s">
        <v>254</v>
      </c>
      <c r="M284" s="32">
        <v>6</v>
      </c>
      <c r="N284" s="34">
        <v>4686500</v>
      </c>
      <c r="O284" s="34">
        <f>Tabla1[[#This Row],[VALOR ESTIMADO MENSUAL]]*Tabla1[[#This Row],[DURACIÓN ESTIMADA DEL CONTRATO
(días o meses)]]</f>
        <v>28119000</v>
      </c>
      <c r="P284" s="32" t="s">
        <v>642</v>
      </c>
      <c r="Q284" s="33" t="s">
        <v>41</v>
      </c>
      <c r="R284" s="33" t="s">
        <v>42</v>
      </c>
      <c r="S284" s="33" t="s">
        <v>43</v>
      </c>
      <c r="T284" s="32" t="s">
        <v>0</v>
      </c>
      <c r="U284" s="32" t="s">
        <v>704</v>
      </c>
      <c r="V284" s="36" t="s">
        <v>705</v>
      </c>
    </row>
    <row r="285" spans="1:22" s="156" customFormat="1" ht="409.5" x14ac:dyDescent="0.25">
      <c r="A285" s="6" t="s">
        <v>706</v>
      </c>
      <c r="B285" s="32" t="s">
        <v>237</v>
      </c>
      <c r="C285" s="32" t="s">
        <v>238</v>
      </c>
      <c r="D285" s="32" t="s">
        <v>239</v>
      </c>
      <c r="E285" s="32" t="s">
        <v>273</v>
      </c>
      <c r="F285" s="32" t="s">
        <v>640</v>
      </c>
      <c r="G285" s="103">
        <v>80111600</v>
      </c>
      <c r="H285" s="32" t="s">
        <v>703</v>
      </c>
      <c r="I285" s="32" t="s">
        <v>56</v>
      </c>
      <c r="J285" s="32" t="s">
        <v>38</v>
      </c>
      <c r="K285" s="35" t="s">
        <v>266</v>
      </c>
      <c r="L285" s="35" t="s">
        <v>266</v>
      </c>
      <c r="M285" s="35">
        <v>4</v>
      </c>
      <c r="N285" s="34">
        <v>4686500</v>
      </c>
      <c r="O285" s="34">
        <f>Tabla1[[#This Row],[VALOR ESTIMADO MENSUAL]]*Tabla1[[#This Row],[DURACIÓN ESTIMADA DEL CONTRATO
(días o meses)]]</f>
        <v>18746000</v>
      </c>
      <c r="P285" s="32" t="s">
        <v>642</v>
      </c>
      <c r="Q285" s="33" t="s">
        <v>41</v>
      </c>
      <c r="R285" s="33" t="s">
        <v>42</v>
      </c>
      <c r="S285" s="33" t="s">
        <v>43</v>
      </c>
      <c r="T285" s="32" t="s">
        <v>0</v>
      </c>
      <c r="U285" s="32" t="s">
        <v>704</v>
      </c>
      <c r="V285" s="36" t="s">
        <v>705</v>
      </c>
    </row>
    <row r="286" spans="1:22" s="156" customFormat="1" ht="409.5" x14ac:dyDescent="0.25">
      <c r="A286" s="6" t="s">
        <v>707</v>
      </c>
      <c r="B286" s="26" t="s">
        <v>237</v>
      </c>
      <c r="C286" s="53" t="s">
        <v>238</v>
      </c>
      <c r="D286" s="53" t="s">
        <v>239</v>
      </c>
      <c r="E286" s="53" t="s">
        <v>273</v>
      </c>
      <c r="F286" s="53" t="s">
        <v>640</v>
      </c>
      <c r="G286" s="90">
        <v>80111600</v>
      </c>
      <c r="H286" s="91" t="s">
        <v>708</v>
      </c>
      <c r="I286" s="53" t="s">
        <v>56</v>
      </c>
      <c r="J286" s="53" t="s">
        <v>38</v>
      </c>
      <c r="K286" s="56" t="s">
        <v>254</v>
      </c>
      <c r="L286" s="56" t="s">
        <v>254</v>
      </c>
      <c r="M286" s="53">
        <v>6</v>
      </c>
      <c r="N286" s="92">
        <v>3849000</v>
      </c>
      <c r="O286" s="55">
        <v>23094000</v>
      </c>
      <c r="P286" s="53" t="s">
        <v>642</v>
      </c>
      <c r="Q286" s="56" t="s">
        <v>41</v>
      </c>
      <c r="R286" s="56" t="s">
        <v>42</v>
      </c>
      <c r="S286" s="56" t="s">
        <v>43</v>
      </c>
      <c r="T286" s="53" t="s">
        <v>0</v>
      </c>
      <c r="U286" s="93" t="s">
        <v>709</v>
      </c>
      <c r="V286" s="36" t="s">
        <v>710</v>
      </c>
    </row>
    <row r="287" spans="1:22" s="156" customFormat="1" ht="409.5" x14ac:dyDescent="0.25">
      <c r="A287" s="6" t="s">
        <v>711</v>
      </c>
      <c r="B287" s="26" t="s">
        <v>237</v>
      </c>
      <c r="C287" s="53" t="s">
        <v>238</v>
      </c>
      <c r="D287" s="53" t="s">
        <v>239</v>
      </c>
      <c r="E287" s="53" t="s">
        <v>273</v>
      </c>
      <c r="F287" s="53" t="s">
        <v>640</v>
      </c>
      <c r="G287" s="90">
        <v>80111600</v>
      </c>
      <c r="H287" s="91" t="s">
        <v>708</v>
      </c>
      <c r="I287" s="53" t="s">
        <v>56</v>
      </c>
      <c r="J287" s="53" t="s">
        <v>38</v>
      </c>
      <c r="K287" s="54" t="s">
        <v>266</v>
      </c>
      <c r="L287" s="54" t="s">
        <v>266</v>
      </c>
      <c r="M287" s="54">
        <v>4</v>
      </c>
      <c r="N287" s="92">
        <v>3849000</v>
      </c>
      <c r="O287" s="55">
        <v>15396000</v>
      </c>
      <c r="P287" s="53" t="s">
        <v>642</v>
      </c>
      <c r="Q287" s="56" t="s">
        <v>41</v>
      </c>
      <c r="R287" s="56" t="s">
        <v>42</v>
      </c>
      <c r="S287" s="56" t="s">
        <v>43</v>
      </c>
      <c r="T287" s="53" t="s">
        <v>0</v>
      </c>
      <c r="U287" s="93" t="s">
        <v>709</v>
      </c>
      <c r="V287" s="36" t="s">
        <v>710</v>
      </c>
    </row>
    <row r="288" spans="1:22" s="156" customFormat="1" ht="409.5" x14ac:dyDescent="0.25">
      <c r="A288" s="6" t="s">
        <v>712</v>
      </c>
      <c r="B288" s="32" t="s">
        <v>237</v>
      </c>
      <c r="C288" s="32" t="s">
        <v>238</v>
      </c>
      <c r="D288" s="32" t="s">
        <v>239</v>
      </c>
      <c r="E288" s="32" t="s">
        <v>273</v>
      </c>
      <c r="F288" s="32" t="s">
        <v>640</v>
      </c>
      <c r="G288" s="103">
        <v>80111600</v>
      </c>
      <c r="H288" s="32" t="s">
        <v>713</v>
      </c>
      <c r="I288" s="32" t="s">
        <v>56</v>
      </c>
      <c r="J288" s="32" t="s">
        <v>38</v>
      </c>
      <c r="K288" s="33" t="s">
        <v>254</v>
      </c>
      <c r="L288" s="33" t="s">
        <v>254</v>
      </c>
      <c r="M288" s="32">
        <v>6</v>
      </c>
      <c r="N288" s="34">
        <v>4686500</v>
      </c>
      <c r="O288" s="34">
        <f>Tabla1[[#This Row],[VALOR ESTIMADO MENSUAL]]*Tabla1[[#This Row],[DURACIÓN ESTIMADA DEL CONTRATO
(días o meses)]]</f>
        <v>28119000</v>
      </c>
      <c r="P288" s="32" t="s">
        <v>642</v>
      </c>
      <c r="Q288" s="33" t="s">
        <v>41</v>
      </c>
      <c r="R288" s="33" t="s">
        <v>42</v>
      </c>
      <c r="S288" s="33" t="s">
        <v>43</v>
      </c>
      <c r="T288" s="32" t="s">
        <v>0</v>
      </c>
      <c r="U288" s="32" t="s">
        <v>714</v>
      </c>
      <c r="V288" s="36" t="s">
        <v>715</v>
      </c>
    </row>
    <row r="289" spans="1:22" s="156" customFormat="1" ht="409.5" x14ac:dyDescent="0.25">
      <c r="A289" s="6" t="s">
        <v>716</v>
      </c>
      <c r="B289" s="32" t="s">
        <v>237</v>
      </c>
      <c r="C289" s="32" t="s">
        <v>238</v>
      </c>
      <c r="D289" s="32" t="s">
        <v>239</v>
      </c>
      <c r="E289" s="32" t="s">
        <v>273</v>
      </c>
      <c r="F289" s="32" t="s">
        <v>640</v>
      </c>
      <c r="G289" s="103">
        <v>80111600</v>
      </c>
      <c r="H289" s="32" t="s">
        <v>713</v>
      </c>
      <c r="I289" s="32" t="s">
        <v>56</v>
      </c>
      <c r="J289" s="32" t="s">
        <v>38</v>
      </c>
      <c r="K289" s="35" t="s">
        <v>266</v>
      </c>
      <c r="L289" s="35" t="s">
        <v>266</v>
      </c>
      <c r="M289" s="35">
        <v>4</v>
      </c>
      <c r="N289" s="34">
        <v>4686500</v>
      </c>
      <c r="O289" s="34">
        <f>Tabla1[[#This Row],[VALOR ESTIMADO MENSUAL]]*Tabla1[[#This Row],[DURACIÓN ESTIMADA DEL CONTRATO
(días o meses)]]</f>
        <v>18746000</v>
      </c>
      <c r="P289" s="32" t="s">
        <v>642</v>
      </c>
      <c r="Q289" s="33" t="s">
        <v>41</v>
      </c>
      <c r="R289" s="33" t="s">
        <v>42</v>
      </c>
      <c r="S289" s="33" t="s">
        <v>43</v>
      </c>
      <c r="T289" s="32" t="s">
        <v>0</v>
      </c>
      <c r="U289" s="32" t="s">
        <v>714</v>
      </c>
      <c r="V289" s="36" t="s">
        <v>715</v>
      </c>
    </row>
    <row r="290" spans="1:22" s="156" customFormat="1" ht="409.5" x14ac:dyDescent="0.25">
      <c r="A290" s="6" t="s">
        <v>717</v>
      </c>
      <c r="B290" s="32" t="s">
        <v>237</v>
      </c>
      <c r="C290" s="32" t="s">
        <v>238</v>
      </c>
      <c r="D290" s="32" t="s">
        <v>239</v>
      </c>
      <c r="E290" s="32" t="s">
        <v>273</v>
      </c>
      <c r="F290" s="32" t="s">
        <v>640</v>
      </c>
      <c r="G290" s="103">
        <v>80111600</v>
      </c>
      <c r="H290" s="32" t="s">
        <v>718</v>
      </c>
      <c r="I290" s="32" t="s">
        <v>56</v>
      </c>
      <c r="J290" s="32" t="s">
        <v>38</v>
      </c>
      <c r="K290" s="33" t="s">
        <v>254</v>
      </c>
      <c r="L290" s="33" t="s">
        <v>254</v>
      </c>
      <c r="M290" s="32">
        <v>6</v>
      </c>
      <c r="N290" s="34">
        <v>4686500</v>
      </c>
      <c r="O290" s="34">
        <f>Tabla1[[#This Row],[VALOR ESTIMADO MENSUAL]]*Tabla1[[#This Row],[DURACIÓN ESTIMADA DEL CONTRATO
(días o meses)]]</f>
        <v>28119000</v>
      </c>
      <c r="P290" s="32" t="s">
        <v>642</v>
      </c>
      <c r="Q290" s="33" t="s">
        <v>41</v>
      </c>
      <c r="R290" s="33" t="s">
        <v>42</v>
      </c>
      <c r="S290" s="33" t="s">
        <v>43</v>
      </c>
      <c r="T290" s="32" t="s">
        <v>0</v>
      </c>
      <c r="U290" s="32" t="s">
        <v>719</v>
      </c>
      <c r="V290" s="36" t="s">
        <v>720</v>
      </c>
    </row>
    <row r="291" spans="1:22" s="156" customFormat="1" ht="409.5" x14ac:dyDescent="0.25">
      <c r="A291" s="6" t="s">
        <v>721</v>
      </c>
      <c r="B291" s="32" t="s">
        <v>237</v>
      </c>
      <c r="C291" s="32" t="s">
        <v>238</v>
      </c>
      <c r="D291" s="32" t="s">
        <v>239</v>
      </c>
      <c r="E291" s="32" t="s">
        <v>273</v>
      </c>
      <c r="F291" s="32" t="s">
        <v>640</v>
      </c>
      <c r="G291" s="103">
        <v>80111600</v>
      </c>
      <c r="H291" s="32" t="s">
        <v>718</v>
      </c>
      <c r="I291" s="32" t="s">
        <v>56</v>
      </c>
      <c r="J291" s="32" t="s">
        <v>38</v>
      </c>
      <c r="K291" s="35" t="s">
        <v>266</v>
      </c>
      <c r="L291" s="35" t="s">
        <v>266</v>
      </c>
      <c r="M291" s="35">
        <v>4</v>
      </c>
      <c r="N291" s="34">
        <v>4686500</v>
      </c>
      <c r="O291" s="34">
        <f>Tabla1[[#This Row],[VALOR ESTIMADO MENSUAL]]*Tabla1[[#This Row],[DURACIÓN ESTIMADA DEL CONTRATO
(días o meses)]]</f>
        <v>18746000</v>
      </c>
      <c r="P291" s="32" t="s">
        <v>642</v>
      </c>
      <c r="Q291" s="33" t="s">
        <v>41</v>
      </c>
      <c r="R291" s="33" t="s">
        <v>42</v>
      </c>
      <c r="S291" s="33" t="s">
        <v>43</v>
      </c>
      <c r="T291" s="32" t="s">
        <v>0</v>
      </c>
      <c r="U291" s="32" t="s">
        <v>719</v>
      </c>
      <c r="V291" s="36" t="s">
        <v>720</v>
      </c>
    </row>
    <row r="292" spans="1:22" s="156" customFormat="1" ht="409.5" x14ac:dyDescent="0.25">
      <c r="A292" s="6" t="s">
        <v>722</v>
      </c>
      <c r="B292" s="32" t="s">
        <v>237</v>
      </c>
      <c r="C292" s="32" t="s">
        <v>238</v>
      </c>
      <c r="D292" s="32" t="s">
        <v>239</v>
      </c>
      <c r="E292" s="32" t="s">
        <v>273</v>
      </c>
      <c r="F292" s="32" t="s">
        <v>640</v>
      </c>
      <c r="G292" s="103">
        <v>80111600</v>
      </c>
      <c r="H292" s="32" t="s">
        <v>723</v>
      </c>
      <c r="I292" s="32" t="s">
        <v>56</v>
      </c>
      <c r="J292" s="32" t="s">
        <v>38</v>
      </c>
      <c r="K292" s="33" t="s">
        <v>254</v>
      </c>
      <c r="L292" s="33" t="s">
        <v>254</v>
      </c>
      <c r="M292" s="32">
        <v>6</v>
      </c>
      <c r="N292" s="34">
        <v>4686500</v>
      </c>
      <c r="O292" s="34">
        <f>Tabla1[[#This Row],[VALOR ESTIMADO MENSUAL]]*Tabla1[[#This Row],[DURACIÓN ESTIMADA DEL CONTRATO
(días o meses)]]</f>
        <v>28119000</v>
      </c>
      <c r="P292" s="32" t="s">
        <v>642</v>
      </c>
      <c r="Q292" s="33" t="s">
        <v>41</v>
      </c>
      <c r="R292" s="33" t="s">
        <v>42</v>
      </c>
      <c r="S292" s="33" t="s">
        <v>43</v>
      </c>
      <c r="T292" s="32" t="s">
        <v>0</v>
      </c>
      <c r="U292" s="32" t="s">
        <v>724</v>
      </c>
      <c r="V292" s="36" t="s">
        <v>725</v>
      </c>
    </row>
    <row r="293" spans="1:22" s="156" customFormat="1" ht="409.5" x14ac:dyDescent="0.25">
      <c r="A293" s="6" t="s">
        <v>726</v>
      </c>
      <c r="B293" s="32" t="s">
        <v>237</v>
      </c>
      <c r="C293" s="32" t="s">
        <v>238</v>
      </c>
      <c r="D293" s="32" t="s">
        <v>239</v>
      </c>
      <c r="E293" s="32" t="s">
        <v>273</v>
      </c>
      <c r="F293" s="32" t="s">
        <v>640</v>
      </c>
      <c r="G293" s="103">
        <v>80111600</v>
      </c>
      <c r="H293" s="32" t="s">
        <v>723</v>
      </c>
      <c r="I293" s="32" t="s">
        <v>56</v>
      </c>
      <c r="J293" s="32" t="s">
        <v>38</v>
      </c>
      <c r="K293" s="35" t="s">
        <v>266</v>
      </c>
      <c r="L293" s="35" t="s">
        <v>266</v>
      </c>
      <c r="M293" s="35">
        <v>4</v>
      </c>
      <c r="N293" s="34">
        <v>4686500</v>
      </c>
      <c r="O293" s="34">
        <f>Tabla1[[#This Row],[VALOR ESTIMADO MENSUAL]]*Tabla1[[#This Row],[DURACIÓN ESTIMADA DEL CONTRATO
(días o meses)]]</f>
        <v>18746000</v>
      </c>
      <c r="P293" s="32" t="s">
        <v>642</v>
      </c>
      <c r="Q293" s="33" t="s">
        <v>41</v>
      </c>
      <c r="R293" s="33" t="s">
        <v>42</v>
      </c>
      <c r="S293" s="33" t="s">
        <v>43</v>
      </c>
      <c r="T293" s="32" t="s">
        <v>0</v>
      </c>
      <c r="U293" s="32" t="s">
        <v>724</v>
      </c>
      <c r="V293" s="36" t="s">
        <v>725</v>
      </c>
    </row>
    <row r="294" spans="1:22" s="156" customFormat="1" ht="409.5" x14ac:dyDescent="0.25">
      <c r="A294" s="6" t="s">
        <v>727</v>
      </c>
      <c r="B294" s="32" t="s">
        <v>237</v>
      </c>
      <c r="C294" s="32" t="s">
        <v>238</v>
      </c>
      <c r="D294" s="32" t="s">
        <v>239</v>
      </c>
      <c r="E294" s="32" t="s">
        <v>273</v>
      </c>
      <c r="F294" s="32" t="s">
        <v>640</v>
      </c>
      <c r="G294" s="103">
        <v>80111600</v>
      </c>
      <c r="H294" s="32" t="s">
        <v>728</v>
      </c>
      <c r="I294" s="32" t="s">
        <v>56</v>
      </c>
      <c r="J294" s="32" t="s">
        <v>38</v>
      </c>
      <c r="K294" s="33" t="s">
        <v>254</v>
      </c>
      <c r="L294" s="33" t="s">
        <v>254</v>
      </c>
      <c r="M294" s="32">
        <v>6</v>
      </c>
      <c r="N294" s="34">
        <v>4686500</v>
      </c>
      <c r="O294" s="34">
        <f>Tabla1[[#This Row],[VALOR ESTIMADO MENSUAL]]*Tabla1[[#This Row],[DURACIÓN ESTIMADA DEL CONTRATO
(días o meses)]]</f>
        <v>28119000</v>
      </c>
      <c r="P294" s="32" t="s">
        <v>642</v>
      </c>
      <c r="Q294" s="33" t="s">
        <v>41</v>
      </c>
      <c r="R294" s="33" t="s">
        <v>42</v>
      </c>
      <c r="S294" s="33" t="s">
        <v>43</v>
      </c>
      <c r="T294" s="32" t="s">
        <v>0</v>
      </c>
      <c r="U294" s="32" t="s">
        <v>729</v>
      </c>
      <c r="V294" s="36" t="s">
        <v>730</v>
      </c>
    </row>
    <row r="295" spans="1:22" s="156" customFormat="1" ht="409.5" x14ac:dyDescent="0.25">
      <c r="A295" s="6" t="s">
        <v>731</v>
      </c>
      <c r="B295" s="32" t="s">
        <v>237</v>
      </c>
      <c r="C295" s="32" t="s">
        <v>238</v>
      </c>
      <c r="D295" s="32" t="s">
        <v>239</v>
      </c>
      <c r="E295" s="32" t="s">
        <v>273</v>
      </c>
      <c r="F295" s="32" t="s">
        <v>640</v>
      </c>
      <c r="G295" s="103">
        <v>80111600</v>
      </c>
      <c r="H295" s="32" t="s">
        <v>728</v>
      </c>
      <c r="I295" s="32" t="s">
        <v>56</v>
      </c>
      <c r="J295" s="32" t="s">
        <v>38</v>
      </c>
      <c r="K295" s="35" t="s">
        <v>266</v>
      </c>
      <c r="L295" s="35" t="s">
        <v>266</v>
      </c>
      <c r="M295" s="35">
        <v>4</v>
      </c>
      <c r="N295" s="34">
        <v>4686500</v>
      </c>
      <c r="O295" s="34">
        <f>Tabla1[[#This Row],[VALOR ESTIMADO MENSUAL]]*Tabla1[[#This Row],[DURACIÓN ESTIMADA DEL CONTRATO
(días o meses)]]</f>
        <v>18746000</v>
      </c>
      <c r="P295" s="32" t="s">
        <v>642</v>
      </c>
      <c r="Q295" s="33" t="s">
        <v>41</v>
      </c>
      <c r="R295" s="33" t="s">
        <v>42</v>
      </c>
      <c r="S295" s="33" t="s">
        <v>43</v>
      </c>
      <c r="T295" s="32" t="s">
        <v>0</v>
      </c>
      <c r="U295" s="32" t="s">
        <v>729</v>
      </c>
      <c r="V295" s="36" t="s">
        <v>730</v>
      </c>
    </row>
    <row r="296" spans="1:22" s="156" customFormat="1" ht="409.5" x14ac:dyDescent="0.25">
      <c r="A296" s="6" t="s">
        <v>732</v>
      </c>
      <c r="B296" s="32" t="s">
        <v>237</v>
      </c>
      <c r="C296" s="32" t="s">
        <v>238</v>
      </c>
      <c r="D296" s="32" t="s">
        <v>239</v>
      </c>
      <c r="E296" s="32" t="s">
        <v>273</v>
      </c>
      <c r="F296" s="32" t="s">
        <v>640</v>
      </c>
      <c r="G296" s="103">
        <v>80111600</v>
      </c>
      <c r="H296" s="32" t="s">
        <v>733</v>
      </c>
      <c r="I296" s="32" t="s">
        <v>56</v>
      </c>
      <c r="J296" s="32" t="s">
        <v>38</v>
      </c>
      <c r="K296" s="33" t="s">
        <v>254</v>
      </c>
      <c r="L296" s="33" t="s">
        <v>254</v>
      </c>
      <c r="M296" s="33">
        <v>6</v>
      </c>
      <c r="N296" s="34">
        <v>4152000</v>
      </c>
      <c r="O296" s="34">
        <f>Tabla1[[#This Row],[VALOR ESTIMADO MENSUAL]]*Tabla1[[#This Row],[DURACIÓN ESTIMADA DEL CONTRATO
(días o meses)]]</f>
        <v>24912000</v>
      </c>
      <c r="P296" s="32" t="s">
        <v>589</v>
      </c>
      <c r="Q296" s="33" t="s">
        <v>41</v>
      </c>
      <c r="R296" s="33" t="s">
        <v>42</v>
      </c>
      <c r="S296" s="33" t="s">
        <v>43</v>
      </c>
      <c r="T296" s="32" t="s">
        <v>0</v>
      </c>
      <c r="U296" s="32" t="s">
        <v>734</v>
      </c>
      <c r="V296" s="36" t="s">
        <v>735</v>
      </c>
    </row>
    <row r="297" spans="1:22" s="156" customFormat="1" ht="409.5" x14ac:dyDescent="0.25">
      <c r="A297" s="6" t="s">
        <v>736</v>
      </c>
      <c r="B297" s="32" t="s">
        <v>237</v>
      </c>
      <c r="C297" s="32" t="s">
        <v>238</v>
      </c>
      <c r="D297" s="32" t="s">
        <v>239</v>
      </c>
      <c r="E297" s="32" t="s">
        <v>273</v>
      </c>
      <c r="F297" s="32" t="s">
        <v>640</v>
      </c>
      <c r="G297" s="103">
        <v>80111600</v>
      </c>
      <c r="H297" s="32" t="s">
        <v>737</v>
      </c>
      <c r="I297" s="32" t="s">
        <v>56</v>
      </c>
      <c r="J297" s="32" t="s">
        <v>38</v>
      </c>
      <c r="K297" s="33" t="s">
        <v>254</v>
      </c>
      <c r="L297" s="33" t="s">
        <v>254</v>
      </c>
      <c r="M297" s="33">
        <v>6</v>
      </c>
      <c r="N297" s="34">
        <v>3845927</v>
      </c>
      <c r="O297" s="34">
        <f>Tabla1[[#This Row],[VALOR ESTIMADO MENSUAL]]*Tabla1[[#This Row],[DURACIÓN ESTIMADA DEL CONTRATO
(días o meses)]]</f>
        <v>23075562</v>
      </c>
      <c r="P297" s="32" t="s">
        <v>589</v>
      </c>
      <c r="Q297" s="33" t="s">
        <v>41</v>
      </c>
      <c r="R297" s="33" t="s">
        <v>42</v>
      </c>
      <c r="S297" s="33" t="s">
        <v>43</v>
      </c>
      <c r="T297" s="32" t="s">
        <v>0</v>
      </c>
      <c r="U297" s="32" t="s">
        <v>738</v>
      </c>
      <c r="V297" s="36" t="s">
        <v>739</v>
      </c>
    </row>
    <row r="298" spans="1:22" s="156" customFormat="1" ht="409.5" x14ac:dyDescent="0.25">
      <c r="A298" s="6" t="s">
        <v>740</v>
      </c>
      <c r="B298" s="32" t="s">
        <v>237</v>
      </c>
      <c r="C298" s="32" t="s">
        <v>238</v>
      </c>
      <c r="D298" s="32" t="s">
        <v>239</v>
      </c>
      <c r="E298" s="32" t="s">
        <v>273</v>
      </c>
      <c r="F298" s="32" t="s">
        <v>640</v>
      </c>
      <c r="G298" s="103">
        <v>80111600</v>
      </c>
      <c r="H298" s="32" t="s">
        <v>737</v>
      </c>
      <c r="I298" s="32" t="s">
        <v>56</v>
      </c>
      <c r="J298" s="32" t="s">
        <v>38</v>
      </c>
      <c r="K298" s="35" t="s">
        <v>266</v>
      </c>
      <c r="L298" s="35" t="s">
        <v>266</v>
      </c>
      <c r="M298" s="35">
        <v>5</v>
      </c>
      <c r="N298" s="34">
        <v>3845927</v>
      </c>
      <c r="O298" s="34">
        <f>Tabla1[[#This Row],[VALOR ESTIMADO MENSUAL]]*Tabla1[[#This Row],[DURACIÓN ESTIMADA DEL CONTRATO
(días o meses)]]</f>
        <v>19229635</v>
      </c>
      <c r="P298" s="32" t="s">
        <v>589</v>
      </c>
      <c r="Q298" s="33" t="s">
        <v>41</v>
      </c>
      <c r="R298" s="33" t="s">
        <v>42</v>
      </c>
      <c r="S298" s="33" t="s">
        <v>43</v>
      </c>
      <c r="T298" s="32" t="s">
        <v>0</v>
      </c>
      <c r="U298" s="32" t="s">
        <v>738</v>
      </c>
      <c r="V298" s="36" t="s">
        <v>739</v>
      </c>
    </row>
    <row r="299" spans="1:22" s="156" customFormat="1" ht="409.5" x14ac:dyDescent="0.25">
      <c r="A299" s="6" t="s">
        <v>741</v>
      </c>
      <c r="B299" s="32" t="s">
        <v>237</v>
      </c>
      <c r="C299" s="32" t="s">
        <v>238</v>
      </c>
      <c r="D299" s="32" t="s">
        <v>239</v>
      </c>
      <c r="E299" s="32" t="s">
        <v>273</v>
      </c>
      <c r="F299" s="32" t="s">
        <v>640</v>
      </c>
      <c r="G299" s="103">
        <v>80111600</v>
      </c>
      <c r="H299" s="32" t="s">
        <v>742</v>
      </c>
      <c r="I299" s="32" t="s">
        <v>56</v>
      </c>
      <c r="J299" s="32" t="s">
        <v>38</v>
      </c>
      <c r="K299" s="33" t="s">
        <v>254</v>
      </c>
      <c r="L299" s="33" t="s">
        <v>254</v>
      </c>
      <c r="M299" s="32">
        <v>6</v>
      </c>
      <c r="N299" s="34">
        <v>4500000</v>
      </c>
      <c r="O299" s="34">
        <f>Tabla1[[#This Row],[VALOR ESTIMADO MENSUAL]]*Tabla1[[#This Row],[DURACIÓN ESTIMADA DEL CONTRATO
(días o meses)]]</f>
        <v>27000000</v>
      </c>
      <c r="P299" s="32" t="s">
        <v>589</v>
      </c>
      <c r="Q299" s="33" t="s">
        <v>41</v>
      </c>
      <c r="R299" s="33" t="s">
        <v>42</v>
      </c>
      <c r="S299" s="33" t="s">
        <v>43</v>
      </c>
      <c r="T299" s="32" t="s">
        <v>0</v>
      </c>
      <c r="U299" s="32" t="s">
        <v>743</v>
      </c>
      <c r="V299" s="36" t="s">
        <v>744</v>
      </c>
    </row>
    <row r="300" spans="1:22" s="156" customFormat="1" ht="409.5" x14ac:dyDescent="0.25">
      <c r="A300" s="6" t="s">
        <v>745</v>
      </c>
      <c r="B300" s="32" t="s">
        <v>237</v>
      </c>
      <c r="C300" s="32" t="s">
        <v>238</v>
      </c>
      <c r="D300" s="32" t="s">
        <v>239</v>
      </c>
      <c r="E300" s="32" t="s">
        <v>273</v>
      </c>
      <c r="F300" s="32" t="s">
        <v>640</v>
      </c>
      <c r="G300" s="103">
        <v>80111600</v>
      </c>
      <c r="H300" s="32" t="s">
        <v>742</v>
      </c>
      <c r="I300" s="32" t="s">
        <v>56</v>
      </c>
      <c r="J300" s="32" t="s">
        <v>38</v>
      </c>
      <c r="K300" s="35" t="s">
        <v>266</v>
      </c>
      <c r="L300" s="35" t="s">
        <v>266</v>
      </c>
      <c r="M300" s="35">
        <v>4</v>
      </c>
      <c r="N300" s="34">
        <v>4500000</v>
      </c>
      <c r="O300" s="34">
        <f>Tabla1[[#This Row],[VALOR ESTIMADO MENSUAL]]*Tabla1[[#This Row],[DURACIÓN ESTIMADA DEL CONTRATO
(días o meses)]]</f>
        <v>18000000</v>
      </c>
      <c r="P300" s="32" t="s">
        <v>589</v>
      </c>
      <c r="Q300" s="33" t="s">
        <v>41</v>
      </c>
      <c r="R300" s="33" t="s">
        <v>42</v>
      </c>
      <c r="S300" s="33" t="s">
        <v>43</v>
      </c>
      <c r="T300" s="32" t="s">
        <v>0</v>
      </c>
      <c r="U300" s="32" t="s">
        <v>743</v>
      </c>
      <c r="V300" s="36" t="s">
        <v>744</v>
      </c>
    </row>
    <row r="301" spans="1:22" s="156" customFormat="1" ht="409.5" x14ac:dyDescent="0.25">
      <c r="A301" s="6" t="s">
        <v>746</v>
      </c>
      <c r="B301" s="32" t="s">
        <v>237</v>
      </c>
      <c r="C301" s="32" t="s">
        <v>238</v>
      </c>
      <c r="D301" s="32" t="s">
        <v>239</v>
      </c>
      <c r="E301" s="32" t="s">
        <v>273</v>
      </c>
      <c r="F301" s="32" t="s">
        <v>640</v>
      </c>
      <c r="G301" s="103">
        <v>80111600</v>
      </c>
      <c r="H301" s="32" t="s">
        <v>747</v>
      </c>
      <c r="I301" s="32" t="s">
        <v>56</v>
      </c>
      <c r="J301" s="32" t="s">
        <v>38</v>
      </c>
      <c r="K301" s="33" t="s">
        <v>254</v>
      </c>
      <c r="L301" s="33" t="s">
        <v>254</v>
      </c>
      <c r="M301" s="32">
        <v>6</v>
      </c>
      <c r="N301" s="34">
        <v>3708000</v>
      </c>
      <c r="O301" s="34">
        <f>Tabla1[[#This Row],[VALOR ESTIMADO MENSUAL]]*Tabla1[[#This Row],[DURACIÓN ESTIMADA DEL CONTRATO
(días o meses)]]</f>
        <v>22248000</v>
      </c>
      <c r="P301" s="32" t="s">
        <v>589</v>
      </c>
      <c r="Q301" s="33" t="s">
        <v>41</v>
      </c>
      <c r="R301" s="33" t="s">
        <v>42</v>
      </c>
      <c r="S301" s="33" t="s">
        <v>43</v>
      </c>
      <c r="T301" s="32" t="s">
        <v>0</v>
      </c>
      <c r="U301" s="32" t="s">
        <v>748</v>
      </c>
      <c r="V301" s="36" t="s">
        <v>749</v>
      </c>
    </row>
    <row r="302" spans="1:22" s="156" customFormat="1" ht="409.5" x14ac:dyDescent="0.25">
      <c r="A302" s="6" t="s">
        <v>750</v>
      </c>
      <c r="B302" s="32" t="s">
        <v>237</v>
      </c>
      <c r="C302" s="32" t="s">
        <v>238</v>
      </c>
      <c r="D302" s="32" t="s">
        <v>239</v>
      </c>
      <c r="E302" s="32" t="s">
        <v>273</v>
      </c>
      <c r="F302" s="32" t="s">
        <v>640</v>
      </c>
      <c r="G302" s="103">
        <v>80111600</v>
      </c>
      <c r="H302" s="32" t="s">
        <v>747</v>
      </c>
      <c r="I302" s="32" t="s">
        <v>56</v>
      </c>
      <c r="J302" s="32" t="s">
        <v>38</v>
      </c>
      <c r="K302" s="35" t="s">
        <v>266</v>
      </c>
      <c r="L302" s="35" t="s">
        <v>266</v>
      </c>
      <c r="M302" s="35">
        <v>4</v>
      </c>
      <c r="N302" s="34">
        <v>3708000</v>
      </c>
      <c r="O302" s="34">
        <f>Tabla1[[#This Row],[VALOR ESTIMADO MENSUAL]]*Tabla1[[#This Row],[DURACIÓN ESTIMADA DEL CONTRATO
(días o meses)]]</f>
        <v>14832000</v>
      </c>
      <c r="P302" s="32" t="s">
        <v>589</v>
      </c>
      <c r="Q302" s="33" t="s">
        <v>41</v>
      </c>
      <c r="R302" s="33" t="s">
        <v>42</v>
      </c>
      <c r="S302" s="33" t="s">
        <v>43</v>
      </c>
      <c r="T302" s="32" t="s">
        <v>0</v>
      </c>
      <c r="U302" s="32" t="s">
        <v>748</v>
      </c>
      <c r="V302" s="36" t="s">
        <v>749</v>
      </c>
    </row>
    <row r="303" spans="1:22" s="156" customFormat="1" ht="409.5" x14ac:dyDescent="0.25">
      <c r="A303" s="6" t="s">
        <v>751</v>
      </c>
      <c r="B303" s="32" t="s">
        <v>237</v>
      </c>
      <c r="C303" s="32" t="s">
        <v>238</v>
      </c>
      <c r="D303" s="32" t="s">
        <v>239</v>
      </c>
      <c r="E303" s="32" t="s">
        <v>273</v>
      </c>
      <c r="F303" s="32" t="s">
        <v>640</v>
      </c>
      <c r="G303" s="103">
        <v>80111600</v>
      </c>
      <c r="H303" s="32" t="s">
        <v>752</v>
      </c>
      <c r="I303" s="32" t="s">
        <v>37</v>
      </c>
      <c r="J303" s="32" t="s">
        <v>38</v>
      </c>
      <c r="K303" s="33" t="s">
        <v>254</v>
      </c>
      <c r="L303" s="33" t="s">
        <v>254</v>
      </c>
      <c r="M303" s="32">
        <v>6</v>
      </c>
      <c r="N303" s="34">
        <v>3708000</v>
      </c>
      <c r="O303" s="34">
        <f>Tabla1[[#This Row],[VALOR ESTIMADO MENSUAL]]*Tabla1[[#This Row],[DURACIÓN ESTIMADA DEL CONTRATO
(días o meses)]]</f>
        <v>22248000</v>
      </c>
      <c r="P303" s="32" t="s">
        <v>589</v>
      </c>
      <c r="Q303" s="33" t="s">
        <v>41</v>
      </c>
      <c r="R303" s="33" t="s">
        <v>42</v>
      </c>
      <c r="S303" s="33" t="s">
        <v>43</v>
      </c>
      <c r="T303" s="32" t="s">
        <v>0</v>
      </c>
      <c r="U303" s="32" t="s">
        <v>753</v>
      </c>
      <c r="V303" s="36" t="s">
        <v>754</v>
      </c>
    </row>
    <row r="304" spans="1:22" s="156" customFormat="1" ht="409.5" x14ac:dyDescent="0.25">
      <c r="A304" s="6" t="s">
        <v>755</v>
      </c>
      <c r="B304" s="32" t="s">
        <v>237</v>
      </c>
      <c r="C304" s="32" t="s">
        <v>238</v>
      </c>
      <c r="D304" s="32" t="s">
        <v>239</v>
      </c>
      <c r="E304" s="32" t="s">
        <v>273</v>
      </c>
      <c r="F304" s="32" t="s">
        <v>640</v>
      </c>
      <c r="G304" s="103">
        <v>80111600</v>
      </c>
      <c r="H304" s="32" t="s">
        <v>752</v>
      </c>
      <c r="I304" s="32" t="s">
        <v>37</v>
      </c>
      <c r="J304" s="32" t="s">
        <v>38</v>
      </c>
      <c r="K304" s="35" t="s">
        <v>266</v>
      </c>
      <c r="L304" s="35" t="s">
        <v>266</v>
      </c>
      <c r="M304" s="35">
        <v>4</v>
      </c>
      <c r="N304" s="34">
        <v>3708000</v>
      </c>
      <c r="O304" s="34">
        <f>Tabla1[[#This Row],[VALOR ESTIMADO MENSUAL]]*Tabla1[[#This Row],[DURACIÓN ESTIMADA DEL CONTRATO
(días o meses)]]</f>
        <v>14832000</v>
      </c>
      <c r="P304" s="32" t="s">
        <v>589</v>
      </c>
      <c r="Q304" s="33" t="s">
        <v>41</v>
      </c>
      <c r="R304" s="33" t="s">
        <v>42</v>
      </c>
      <c r="S304" s="33" t="s">
        <v>43</v>
      </c>
      <c r="T304" s="32" t="s">
        <v>0</v>
      </c>
      <c r="U304" s="32" t="s">
        <v>753</v>
      </c>
      <c r="V304" s="36" t="s">
        <v>754</v>
      </c>
    </row>
    <row r="305" spans="1:22" s="156" customFormat="1" ht="409.5" x14ac:dyDescent="0.25">
      <c r="A305" s="6" t="s">
        <v>756</v>
      </c>
      <c r="B305" s="32" t="s">
        <v>237</v>
      </c>
      <c r="C305" s="32" t="s">
        <v>238</v>
      </c>
      <c r="D305" s="32" t="s">
        <v>239</v>
      </c>
      <c r="E305" s="32" t="s">
        <v>273</v>
      </c>
      <c r="F305" s="32" t="s">
        <v>640</v>
      </c>
      <c r="G305" s="103">
        <v>80111600</v>
      </c>
      <c r="H305" s="32" t="s">
        <v>757</v>
      </c>
      <c r="I305" s="32" t="s">
        <v>56</v>
      </c>
      <c r="J305" s="32" t="s">
        <v>38</v>
      </c>
      <c r="K305" s="33" t="s">
        <v>254</v>
      </c>
      <c r="L305" s="33" t="s">
        <v>254</v>
      </c>
      <c r="M305" s="32">
        <v>6</v>
      </c>
      <c r="N305" s="34">
        <v>3708000</v>
      </c>
      <c r="O305" s="34">
        <f>Tabla1[[#This Row],[VALOR ESTIMADO MENSUAL]]*Tabla1[[#This Row],[DURACIÓN ESTIMADA DEL CONTRATO
(días o meses)]]</f>
        <v>22248000</v>
      </c>
      <c r="P305" s="32" t="s">
        <v>589</v>
      </c>
      <c r="Q305" s="33" t="s">
        <v>41</v>
      </c>
      <c r="R305" s="33" t="s">
        <v>42</v>
      </c>
      <c r="S305" s="33" t="s">
        <v>43</v>
      </c>
      <c r="T305" s="32" t="s">
        <v>0</v>
      </c>
      <c r="U305" s="32" t="s">
        <v>758</v>
      </c>
      <c r="V305" s="36" t="s">
        <v>759</v>
      </c>
    </row>
    <row r="306" spans="1:22" s="156" customFormat="1" ht="409.5" x14ac:dyDescent="0.25">
      <c r="A306" s="6" t="s">
        <v>760</v>
      </c>
      <c r="B306" s="32" t="s">
        <v>237</v>
      </c>
      <c r="C306" s="32" t="s">
        <v>238</v>
      </c>
      <c r="D306" s="32" t="s">
        <v>239</v>
      </c>
      <c r="E306" s="32" t="s">
        <v>273</v>
      </c>
      <c r="F306" s="32" t="s">
        <v>640</v>
      </c>
      <c r="G306" s="103">
        <v>80111600</v>
      </c>
      <c r="H306" s="32" t="s">
        <v>757</v>
      </c>
      <c r="I306" s="32" t="s">
        <v>56</v>
      </c>
      <c r="J306" s="32" t="s">
        <v>38</v>
      </c>
      <c r="K306" s="35" t="s">
        <v>266</v>
      </c>
      <c r="L306" s="35" t="s">
        <v>266</v>
      </c>
      <c r="M306" s="35">
        <v>4</v>
      </c>
      <c r="N306" s="34">
        <v>3708000</v>
      </c>
      <c r="O306" s="34">
        <f>Tabla1[[#This Row],[VALOR ESTIMADO MENSUAL]]*Tabla1[[#This Row],[DURACIÓN ESTIMADA DEL CONTRATO
(días o meses)]]</f>
        <v>14832000</v>
      </c>
      <c r="P306" s="32" t="s">
        <v>589</v>
      </c>
      <c r="Q306" s="33" t="s">
        <v>41</v>
      </c>
      <c r="R306" s="33" t="s">
        <v>42</v>
      </c>
      <c r="S306" s="33" t="s">
        <v>43</v>
      </c>
      <c r="T306" s="32" t="s">
        <v>0</v>
      </c>
      <c r="U306" s="32" t="s">
        <v>758</v>
      </c>
      <c r="V306" s="36" t="s">
        <v>759</v>
      </c>
    </row>
    <row r="307" spans="1:22" s="156" customFormat="1" ht="409.5" x14ac:dyDescent="0.25">
      <c r="A307" s="6" t="s">
        <v>761</v>
      </c>
      <c r="B307" s="32" t="s">
        <v>237</v>
      </c>
      <c r="C307" s="32" t="s">
        <v>238</v>
      </c>
      <c r="D307" s="32" t="s">
        <v>239</v>
      </c>
      <c r="E307" s="32" t="s">
        <v>273</v>
      </c>
      <c r="F307" s="32" t="s">
        <v>640</v>
      </c>
      <c r="G307" s="103">
        <v>80111600</v>
      </c>
      <c r="H307" s="32" t="s">
        <v>762</v>
      </c>
      <c r="I307" s="32" t="s">
        <v>56</v>
      </c>
      <c r="J307" s="32" t="s">
        <v>38</v>
      </c>
      <c r="K307" s="33" t="s">
        <v>254</v>
      </c>
      <c r="L307" s="33" t="s">
        <v>254</v>
      </c>
      <c r="M307" s="32">
        <v>6</v>
      </c>
      <c r="N307" s="34">
        <v>3708000</v>
      </c>
      <c r="O307" s="34">
        <f>Tabla1[[#This Row],[VALOR ESTIMADO MENSUAL]]*Tabla1[[#This Row],[DURACIÓN ESTIMADA DEL CONTRATO
(días o meses)]]</f>
        <v>22248000</v>
      </c>
      <c r="P307" s="32" t="s">
        <v>589</v>
      </c>
      <c r="Q307" s="33" t="s">
        <v>41</v>
      </c>
      <c r="R307" s="33" t="s">
        <v>42</v>
      </c>
      <c r="S307" s="33" t="s">
        <v>43</v>
      </c>
      <c r="T307" s="32" t="s">
        <v>0</v>
      </c>
      <c r="U307" s="32" t="s">
        <v>763</v>
      </c>
      <c r="V307" s="36" t="s">
        <v>764</v>
      </c>
    </row>
    <row r="308" spans="1:22" s="156" customFormat="1" ht="409.5" x14ac:dyDescent="0.25">
      <c r="A308" s="6" t="s">
        <v>765</v>
      </c>
      <c r="B308" s="32" t="s">
        <v>237</v>
      </c>
      <c r="C308" s="32" t="s">
        <v>238</v>
      </c>
      <c r="D308" s="32" t="s">
        <v>239</v>
      </c>
      <c r="E308" s="32" t="s">
        <v>273</v>
      </c>
      <c r="F308" s="32" t="s">
        <v>640</v>
      </c>
      <c r="G308" s="103">
        <v>80111600</v>
      </c>
      <c r="H308" s="32" t="s">
        <v>762</v>
      </c>
      <c r="I308" s="32" t="s">
        <v>56</v>
      </c>
      <c r="J308" s="32" t="s">
        <v>38</v>
      </c>
      <c r="K308" s="35" t="s">
        <v>266</v>
      </c>
      <c r="L308" s="35" t="s">
        <v>266</v>
      </c>
      <c r="M308" s="35">
        <v>4</v>
      </c>
      <c r="N308" s="34">
        <v>3708000</v>
      </c>
      <c r="O308" s="34">
        <f>Tabla1[[#This Row],[VALOR ESTIMADO MENSUAL]]*Tabla1[[#This Row],[DURACIÓN ESTIMADA DEL CONTRATO
(días o meses)]]</f>
        <v>14832000</v>
      </c>
      <c r="P308" s="32" t="s">
        <v>589</v>
      </c>
      <c r="Q308" s="33" t="s">
        <v>41</v>
      </c>
      <c r="R308" s="33" t="s">
        <v>42</v>
      </c>
      <c r="S308" s="33" t="s">
        <v>43</v>
      </c>
      <c r="T308" s="32" t="s">
        <v>0</v>
      </c>
      <c r="U308" s="32" t="s">
        <v>763</v>
      </c>
      <c r="V308" s="36" t="s">
        <v>764</v>
      </c>
    </row>
    <row r="309" spans="1:22" s="156" customFormat="1" ht="409.5" x14ac:dyDescent="0.25">
      <c r="A309" s="6" t="s">
        <v>766</v>
      </c>
      <c r="B309" s="32" t="s">
        <v>237</v>
      </c>
      <c r="C309" s="32" t="s">
        <v>238</v>
      </c>
      <c r="D309" s="32" t="s">
        <v>239</v>
      </c>
      <c r="E309" s="32" t="s">
        <v>273</v>
      </c>
      <c r="F309" s="32" t="s">
        <v>640</v>
      </c>
      <c r="G309" s="103">
        <v>80111600</v>
      </c>
      <c r="H309" s="32" t="s">
        <v>767</v>
      </c>
      <c r="I309" s="32" t="s">
        <v>56</v>
      </c>
      <c r="J309" s="32" t="s">
        <v>38</v>
      </c>
      <c r="K309" s="33" t="s">
        <v>254</v>
      </c>
      <c r="L309" s="33" t="s">
        <v>254</v>
      </c>
      <c r="M309" s="32">
        <v>6</v>
      </c>
      <c r="N309" s="34">
        <v>4500000</v>
      </c>
      <c r="O309" s="34">
        <f>Tabla1[[#This Row],[VALOR ESTIMADO MENSUAL]]*Tabla1[[#This Row],[DURACIÓN ESTIMADA DEL CONTRATO
(días o meses)]]</f>
        <v>27000000</v>
      </c>
      <c r="P309" s="32" t="s">
        <v>589</v>
      </c>
      <c r="Q309" s="33" t="s">
        <v>41</v>
      </c>
      <c r="R309" s="33" t="s">
        <v>42</v>
      </c>
      <c r="S309" s="33" t="s">
        <v>43</v>
      </c>
      <c r="T309" s="32" t="s">
        <v>0</v>
      </c>
      <c r="U309" s="32" t="s">
        <v>768</v>
      </c>
      <c r="V309" s="36" t="s">
        <v>769</v>
      </c>
    </row>
    <row r="310" spans="1:22" s="156" customFormat="1" ht="409.5" x14ac:dyDescent="0.25">
      <c r="A310" s="6" t="s">
        <v>770</v>
      </c>
      <c r="B310" s="32" t="s">
        <v>237</v>
      </c>
      <c r="C310" s="32" t="s">
        <v>238</v>
      </c>
      <c r="D310" s="32" t="s">
        <v>239</v>
      </c>
      <c r="E310" s="32" t="s">
        <v>273</v>
      </c>
      <c r="F310" s="32" t="s">
        <v>640</v>
      </c>
      <c r="G310" s="103">
        <v>80111600</v>
      </c>
      <c r="H310" s="32" t="s">
        <v>767</v>
      </c>
      <c r="I310" s="32" t="s">
        <v>56</v>
      </c>
      <c r="J310" s="32" t="s">
        <v>38</v>
      </c>
      <c r="K310" s="35" t="s">
        <v>266</v>
      </c>
      <c r="L310" s="35" t="s">
        <v>266</v>
      </c>
      <c r="M310" s="35">
        <v>4.5</v>
      </c>
      <c r="N310" s="34">
        <v>4500000</v>
      </c>
      <c r="O310" s="34">
        <f>Tabla1[[#This Row],[VALOR ESTIMADO MENSUAL]]*Tabla1[[#This Row],[DURACIÓN ESTIMADA DEL CONTRATO
(días o meses)]]</f>
        <v>20250000</v>
      </c>
      <c r="P310" s="32" t="s">
        <v>589</v>
      </c>
      <c r="Q310" s="33" t="s">
        <v>41</v>
      </c>
      <c r="R310" s="33" t="s">
        <v>42</v>
      </c>
      <c r="S310" s="33" t="s">
        <v>43</v>
      </c>
      <c r="T310" s="32" t="s">
        <v>0</v>
      </c>
      <c r="U310" s="32" t="s">
        <v>768</v>
      </c>
      <c r="V310" s="36" t="s">
        <v>769</v>
      </c>
    </row>
    <row r="311" spans="1:22" s="156" customFormat="1" ht="409.5" x14ac:dyDescent="0.25">
      <c r="A311" s="6" t="s">
        <v>771</v>
      </c>
      <c r="B311" s="32" t="s">
        <v>237</v>
      </c>
      <c r="C311" s="32" t="s">
        <v>238</v>
      </c>
      <c r="D311" s="32" t="s">
        <v>239</v>
      </c>
      <c r="E311" s="32" t="s">
        <v>273</v>
      </c>
      <c r="F311" s="32" t="s">
        <v>640</v>
      </c>
      <c r="G311" s="103">
        <v>80111600</v>
      </c>
      <c r="H311" s="32" t="s">
        <v>772</v>
      </c>
      <c r="I311" s="32" t="s">
        <v>37</v>
      </c>
      <c r="J311" s="32" t="s">
        <v>38</v>
      </c>
      <c r="K311" s="33" t="s">
        <v>254</v>
      </c>
      <c r="L311" s="33" t="s">
        <v>254</v>
      </c>
      <c r="M311" s="33">
        <v>6</v>
      </c>
      <c r="N311" s="34">
        <v>3421000</v>
      </c>
      <c r="O311" s="34">
        <f>Tabla1[[#This Row],[VALOR ESTIMADO MENSUAL]]*Tabla1[[#This Row],[DURACIÓN ESTIMADA DEL CONTRATO
(días o meses)]]</f>
        <v>20526000</v>
      </c>
      <c r="P311" s="32" t="s">
        <v>589</v>
      </c>
      <c r="Q311" s="33" t="s">
        <v>41</v>
      </c>
      <c r="R311" s="33" t="s">
        <v>42</v>
      </c>
      <c r="S311" s="33" t="s">
        <v>43</v>
      </c>
      <c r="T311" s="32" t="s">
        <v>0</v>
      </c>
      <c r="U311" s="32" t="s">
        <v>773</v>
      </c>
      <c r="V311" s="36" t="s">
        <v>774</v>
      </c>
    </row>
    <row r="312" spans="1:22" s="156" customFormat="1" ht="409.5" x14ac:dyDescent="0.25">
      <c r="A312" s="6" t="s">
        <v>775</v>
      </c>
      <c r="B312" s="32" t="s">
        <v>237</v>
      </c>
      <c r="C312" s="32" t="s">
        <v>238</v>
      </c>
      <c r="D312" s="32" t="s">
        <v>239</v>
      </c>
      <c r="E312" s="32" t="s">
        <v>273</v>
      </c>
      <c r="F312" s="32" t="s">
        <v>640</v>
      </c>
      <c r="G312" s="103">
        <v>80111600</v>
      </c>
      <c r="H312" s="32" t="s">
        <v>772</v>
      </c>
      <c r="I312" s="32" t="s">
        <v>37</v>
      </c>
      <c r="J312" s="32" t="s">
        <v>38</v>
      </c>
      <c r="K312" s="35" t="s">
        <v>266</v>
      </c>
      <c r="L312" s="35" t="s">
        <v>266</v>
      </c>
      <c r="M312" s="35">
        <v>5</v>
      </c>
      <c r="N312" s="34">
        <v>3421000</v>
      </c>
      <c r="O312" s="34">
        <f>Tabla1[[#This Row],[VALOR ESTIMADO MENSUAL]]*Tabla1[[#This Row],[DURACIÓN ESTIMADA DEL CONTRATO
(días o meses)]]</f>
        <v>17105000</v>
      </c>
      <c r="P312" s="32" t="s">
        <v>589</v>
      </c>
      <c r="Q312" s="33" t="s">
        <v>41</v>
      </c>
      <c r="R312" s="33" t="s">
        <v>42</v>
      </c>
      <c r="S312" s="33" t="s">
        <v>43</v>
      </c>
      <c r="T312" s="32" t="s">
        <v>0</v>
      </c>
      <c r="U312" s="32" t="s">
        <v>773</v>
      </c>
      <c r="V312" s="36" t="s">
        <v>774</v>
      </c>
    </row>
    <row r="313" spans="1:22" s="156" customFormat="1" ht="409.5" x14ac:dyDescent="0.25">
      <c r="A313" s="6" t="s">
        <v>776</v>
      </c>
      <c r="B313" s="32" t="s">
        <v>237</v>
      </c>
      <c r="C313" s="32" t="s">
        <v>238</v>
      </c>
      <c r="D313" s="32" t="s">
        <v>239</v>
      </c>
      <c r="E313" s="32" t="s">
        <v>273</v>
      </c>
      <c r="F313" s="32" t="s">
        <v>640</v>
      </c>
      <c r="G313" s="103">
        <v>80111600</v>
      </c>
      <c r="H313" s="32" t="s">
        <v>777</v>
      </c>
      <c r="I313" s="32" t="s">
        <v>37</v>
      </c>
      <c r="J313" s="32" t="s">
        <v>38</v>
      </c>
      <c r="K313" s="33" t="s">
        <v>254</v>
      </c>
      <c r="L313" s="33" t="s">
        <v>254</v>
      </c>
      <c r="M313" s="32">
        <v>6</v>
      </c>
      <c r="N313" s="34">
        <v>4120000</v>
      </c>
      <c r="O313" s="34">
        <f>Tabla1[[#This Row],[VALOR ESTIMADO MENSUAL]]*Tabla1[[#This Row],[DURACIÓN ESTIMADA DEL CONTRATO
(días o meses)]]</f>
        <v>24720000</v>
      </c>
      <c r="P313" s="32" t="s">
        <v>589</v>
      </c>
      <c r="Q313" s="33" t="s">
        <v>41</v>
      </c>
      <c r="R313" s="33" t="s">
        <v>42</v>
      </c>
      <c r="S313" s="33" t="s">
        <v>43</v>
      </c>
      <c r="T313" s="32" t="s">
        <v>0</v>
      </c>
      <c r="U313" s="32" t="s">
        <v>778</v>
      </c>
      <c r="V313" s="36" t="s">
        <v>779</v>
      </c>
    </row>
    <row r="314" spans="1:22" s="156" customFormat="1" ht="409.5" x14ac:dyDescent="0.25">
      <c r="A314" s="6" t="s">
        <v>780</v>
      </c>
      <c r="B314" s="32" t="s">
        <v>237</v>
      </c>
      <c r="C314" s="32" t="s">
        <v>238</v>
      </c>
      <c r="D314" s="32" t="s">
        <v>239</v>
      </c>
      <c r="E314" s="32" t="s">
        <v>273</v>
      </c>
      <c r="F314" s="32" t="s">
        <v>640</v>
      </c>
      <c r="G314" s="103">
        <v>80111600</v>
      </c>
      <c r="H314" s="32" t="s">
        <v>777</v>
      </c>
      <c r="I314" s="32" t="s">
        <v>37</v>
      </c>
      <c r="J314" s="32" t="s">
        <v>38</v>
      </c>
      <c r="K314" s="35" t="s">
        <v>266</v>
      </c>
      <c r="L314" s="35" t="s">
        <v>266</v>
      </c>
      <c r="M314" s="35">
        <v>4.5</v>
      </c>
      <c r="N314" s="34">
        <v>4120000</v>
      </c>
      <c r="O314" s="34">
        <f>Tabla1[[#This Row],[VALOR ESTIMADO MENSUAL]]*Tabla1[[#This Row],[DURACIÓN ESTIMADA DEL CONTRATO
(días o meses)]]</f>
        <v>18540000</v>
      </c>
      <c r="P314" s="32" t="s">
        <v>589</v>
      </c>
      <c r="Q314" s="33" t="s">
        <v>41</v>
      </c>
      <c r="R314" s="33" t="s">
        <v>42</v>
      </c>
      <c r="S314" s="33" t="s">
        <v>43</v>
      </c>
      <c r="T314" s="32" t="s">
        <v>0</v>
      </c>
      <c r="U314" s="32" t="s">
        <v>778</v>
      </c>
      <c r="V314" s="36" t="s">
        <v>779</v>
      </c>
    </row>
    <row r="315" spans="1:22" s="156" customFormat="1" ht="409.5" x14ac:dyDescent="0.25">
      <c r="A315" s="6" t="s">
        <v>781</v>
      </c>
      <c r="B315" s="32" t="s">
        <v>237</v>
      </c>
      <c r="C315" s="32" t="s">
        <v>238</v>
      </c>
      <c r="D315" s="32" t="s">
        <v>239</v>
      </c>
      <c r="E315" s="32" t="s">
        <v>273</v>
      </c>
      <c r="F315" s="32" t="s">
        <v>640</v>
      </c>
      <c r="G315" s="103">
        <v>80111600</v>
      </c>
      <c r="H315" s="32" t="s">
        <v>782</v>
      </c>
      <c r="I315" s="32" t="s">
        <v>37</v>
      </c>
      <c r="J315" s="32" t="s">
        <v>38</v>
      </c>
      <c r="K315" s="33" t="s">
        <v>254</v>
      </c>
      <c r="L315" s="33" t="s">
        <v>254</v>
      </c>
      <c r="M315" s="32">
        <v>6</v>
      </c>
      <c r="N315" s="34">
        <v>2672850</v>
      </c>
      <c r="O315" s="34">
        <f>Tabla1[[#This Row],[VALOR ESTIMADO MENSUAL]]*Tabla1[[#This Row],[DURACIÓN ESTIMADA DEL CONTRATO
(días o meses)]]</f>
        <v>16037100</v>
      </c>
      <c r="P315" s="32" t="s">
        <v>589</v>
      </c>
      <c r="Q315" s="33" t="s">
        <v>41</v>
      </c>
      <c r="R315" s="33" t="s">
        <v>42</v>
      </c>
      <c r="S315" s="33" t="s">
        <v>43</v>
      </c>
      <c r="T315" s="32" t="s">
        <v>0</v>
      </c>
      <c r="U315" s="32" t="s">
        <v>783</v>
      </c>
      <c r="V315" s="36" t="s">
        <v>784</v>
      </c>
    </row>
    <row r="316" spans="1:22" s="156" customFormat="1" ht="409.5" x14ac:dyDescent="0.25">
      <c r="A316" s="6" t="s">
        <v>785</v>
      </c>
      <c r="B316" s="32" t="s">
        <v>237</v>
      </c>
      <c r="C316" s="32" t="s">
        <v>238</v>
      </c>
      <c r="D316" s="32" t="s">
        <v>239</v>
      </c>
      <c r="E316" s="32" t="s">
        <v>273</v>
      </c>
      <c r="F316" s="32" t="s">
        <v>640</v>
      </c>
      <c r="G316" s="103">
        <v>80111600</v>
      </c>
      <c r="H316" s="32" t="s">
        <v>782</v>
      </c>
      <c r="I316" s="32" t="s">
        <v>37</v>
      </c>
      <c r="J316" s="32" t="s">
        <v>38</v>
      </c>
      <c r="K316" s="35" t="s">
        <v>266</v>
      </c>
      <c r="L316" s="35" t="s">
        <v>266</v>
      </c>
      <c r="M316" s="35">
        <v>4.5</v>
      </c>
      <c r="N316" s="34">
        <v>2672850</v>
      </c>
      <c r="O316" s="34">
        <f>Tabla1[[#This Row],[VALOR ESTIMADO MENSUAL]]*Tabla1[[#This Row],[DURACIÓN ESTIMADA DEL CONTRATO
(días o meses)]]</f>
        <v>12027825</v>
      </c>
      <c r="P316" s="32" t="s">
        <v>589</v>
      </c>
      <c r="Q316" s="33" t="s">
        <v>41</v>
      </c>
      <c r="R316" s="33" t="s">
        <v>42</v>
      </c>
      <c r="S316" s="33" t="s">
        <v>43</v>
      </c>
      <c r="T316" s="32" t="s">
        <v>0</v>
      </c>
      <c r="U316" s="32" t="s">
        <v>783</v>
      </c>
      <c r="V316" s="36" t="s">
        <v>784</v>
      </c>
    </row>
    <row r="317" spans="1:22" s="156" customFormat="1" ht="409.5" x14ac:dyDescent="0.25">
      <c r="A317" s="6" t="s">
        <v>786</v>
      </c>
      <c r="B317" s="32" t="s">
        <v>237</v>
      </c>
      <c r="C317" s="32" t="s">
        <v>238</v>
      </c>
      <c r="D317" s="32" t="s">
        <v>239</v>
      </c>
      <c r="E317" s="32" t="s">
        <v>273</v>
      </c>
      <c r="F317" s="32" t="s">
        <v>640</v>
      </c>
      <c r="G317" s="103">
        <v>80111600</v>
      </c>
      <c r="H317" s="32" t="s">
        <v>787</v>
      </c>
      <c r="I317" s="32" t="s">
        <v>37</v>
      </c>
      <c r="J317" s="32" t="s">
        <v>38</v>
      </c>
      <c r="K317" s="33" t="s">
        <v>254</v>
      </c>
      <c r="L317" s="33" t="s">
        <v>254</v>
      </c>
      <c r="M317" s="33">
        <v>6</v>
      </c>
      <c r="N317" s="34">
        <v>3321000</v>
      </c>
      <c r="O317" s="34">
        <f>Tabla1[[#This Row],[VALOR ESTIMADO MENSUAL]]*Tabla1[[#This Row],[DURACIÓN ESTIMADA DEL CONTRATO
(días o meses)]]</f>
        <v>19926000</v>
      </c>
      <c r="P317" s="32" t="s">
        <v>589</v>
      </c>
      <c r="Q317" s="33" t="s">
        <v>41</v>
      </c>
      <c r="R317" s="33" t="s">
        <v>42</v>
      </c>
      <c r="S317" s="33" t="s">
        <v>43</v>
      </c>
      <c r="T317" s="32" t="s">
        <v>0</v>
      </c>
      <c r="U317" s="32" t="s">
        <v>788</v>
      </c>
      <c r="V317" s="36" t="s">
        <v>789</v>
      </c>
    </row>
    <row r="318" spans="1:22" s="156" customFormat="1" ht="409.5" x14ac:dyDescent="0.25">
      <c r="A318" s="6" t="s">
        <v>790</v>
      </c>
      <c r="B318" s="32" t="s">
        <v>237</v>
      </c>
      <c r="C318" s="32" t="s">
        <v>238</v>
      </c>
      <c r="D318" s="32" t="s">
        <v>239</v>
      </c>
      <c r="E318" s="32" t="s">
        <v>273</v>
      </c>
      <c r="F318" s="32" t="s">
        <v>640</v>
      </c>
      <c r="G318" s="103">
        <v>80111600</v>
      </c>
      <c r="H318" s="32" t="s">
        <v>787</v>
      </c>
      <c r="I318" s="32" t="s">
        <v>37</v>
      </c>
      <c r="J318" s="32" t="s">
        <v>38</v>
      </c>
      <c r="K318" s="35" t="s">
        <v>266</v>
      </c>
      <c r="L318" s="35" t="s">
        <v>266</v>
      </c>
      <c r="M318" s="35">
        <v>5</v>
      </c>
      <c r="N318" s="34">
        <v>3321000</v>
      </c>
      <c r="O318" s="34">
        <f>Tabla1[[#This Row],[VALOR ESTIMADO MENSUAL]]*Tabla1[[#This Row],[DURACIÓN ESTIMADA DEL CONTRATO
(días o meses)]]</f>
        <v>16605000</v>
      </c>
      <c r="P318" s="32" t="s">
        <v>589</v>
      </c>
      <c r="Q318" s="33" t="s">
        <v>41</v>
      </c>
      <c r="R318" s="33" t="s">
        <v>42</v>
      </c>
      <c r="S318" s="33" t="s">
        <v>43</v>
      </c>
      <c r="T318" s="32" t="s">
        <v>0</v>
      </c>
      <c r="U318" s="32" t="s">
        <v>788</v>
      </c>
      <c r="V318" s="36" t="s">
        <v>789</v>
      </c>
    </row>
    <row r="319" spans="1:22" s="156" customFormat="1" ht="409.5" x14ac:dyDescent="0.25">
      <c r="A319" s="6" t="s">
        <v>791</v>
      </c>
      <c r="B319" s="32" t="s">
        <v>237</v>
      </c>
      <c r="C319" s="32" t="s">
        <v>238</v>
      </c>
      <c r="D319" s="32" t="s">
        <v>239</v>
      </c>
      <c r="E319" s="32" t="s">
        <v>273</v>
      </c>
      <c r="F319" s="32" t="s">
        <v>640</v>
      </c>
      <c r="G319" s="103">
        <v>80111600</v>
      </c>
      <c r="H319" s="32" t="s">
        <v>792</v>
      </c>
      <c r="I319" s="32" t="s">
        <v>37</v>
      </c>
      <c r="J319" s="32" t="s">
        <v>38</v>
      </c>
      <c r="K319" s="33" t="s">
        <v>254</v>
      </c>
      <c r="L319" s="33" t="s">
        <v>254</v>
      </c>
      <c r="M319" s="33">
        <v>6</v>
      </c>
      <c r="N319" s="34">
        <v>4878600</v>
      </c>
      <c r="O319" s="34">
        <f>Tabla1[[#This Row],[VALOR ESTIMADO MENSUAL]]*Tabla1[[#This Row],[DURACIÓN ESTIMADA DEL CONTRATO
(días o meses)]]</f>
        <v>29271600</v>
      </c>
      <c r="P319" s="32" t="s">
        <v>589</v>
      </c>
      <c r="Q319" s="33" t="s">
        <v>41</v>
      </c>
      <c r="R319" s="33" t="s">
        <v>42</v>
      </c>
      <c r="S319" s="33" t="s">
        <v>43</v>
      </c>
      <c r="T319" s="32" t="s">
        <v>0</v>
      </c>
      <c r="U319" s="32" t="s">
        <v>793</v>
      </c>
      <c r="V319" s="36" t="s">
        <v>794</v>
      </c>
    </row>
    <row r="320" spans="1:22" s="156" customFormat="1" ht="409.5" x14ac:dyDescent="0.25">
      <c r="A320" s="6" t="s">
        <v>795</v>
      </c>
      <c r="B320" s="32" t="s">
        <v>237</v>
      </c>
      <c r="C320" s="32" t="s">
        <v>238</v>
      </c>
      <c r="D320" s="32" t="s">
        <v>239</v>
      </c>
      <c r="E320" s="32" t="s">
        <v>273</v>
      </c>
      <c r="F320" s="32" t="s">
        <v>640</v>
      </c>
      <c r="G320" s="103">
        <v>80111600</v>
      </c>
      <c r="H320" s="32" t="s">
        <v>792</v>
      </c>
      <c r="I320" s="32" t="s">
        <v>37</v>
      </c>
      <c r="J320" s="32" t="s">
        <v>38</v>
      </c>
      <c r="K320" s="35" t="s">
        <v>266</v>
      </c>
      <c r="L320" s="35" t="s">
        <v>266</v>
      </c>
      <c r="M320" s="35">
        <v>5</v>
      </c>
      <c r="N320" s="34">
        <v>4878600</v>
      </c>
      <c r="O320" s="34">
        <f>Tabla1[[#This Row],[VALOR ESTIMADO MENSUAL]]*Tabla1[[#This Row],[DURACIÓN ESTIMADA DEL CONTRATO
(días o meses)]]</f>
        <v>24393000</v>
      </c>
      <c r="P320" s="32" t="s">
        <v>589</v>
      </c>
      <c r="Q320" s="33" t="s">
        <v>41</v>
      </c>
      <c r="R320" s="33" t="s">
        <v>42</v>
      </c>
      <c r="S320" s="33" t="s">
        <v>43</v>
      </c>
      <c r="T320" s="32" t="s">
        <v>0</v>
      </c>
      <c r="U320" s="32" t="s">
        <v>793</v>
      </c>
      <c r="V320" s="36" t="s">
        <v>794</v>
      </c>
    </row>
    <row r="321" spans="1:22" s="156" customFormat="1" ht="409.5" x14ac:dyDescent="0.25">
      <c r="A321" s="6" t="s">
        <v>796</v>
      </c>
      <c r="B321" s="32" t="s">
        <v>237</v>
      </c>
      <c r="C321" s="32" t="s">
        <v>238</v>
      </c>
      <c r="D321" s="32" t="s">
        <v>239</v>
      </c>
      <c r="E321" s="32" t="s">
        <v>273</v>
      </c>
      <c r="F321" s="32" t="s">
        <v>640</v>
      </c>
      <c r="G321" s="103">
        <v>80111600</v>
      </c>
      <c r="H321" s="32" t="s">
        <v>797</v>
      </c>
      <c r="I321" s="32" t="s">
        <v>37</v>
      </c>
      <c r="J321" s="32" t="s">
        <v>38</v>
      </c>
      <c r="K321" s="33" t="s">
        <v>254</v>
      </c>
      <c r="L321" s="33" t="s">
        <v>254</v>
      </c>
      <c r="M321" s="33">
        <v>6</v>
      </c>
      <c r="N321" s="34">
        <v>8000000</v>
      </c>
      <c r="O321" s="34">
        <f>Tabla1[[#This Row],[VALOR ESTIMADO MENSUAL]]*Tabla1[[#This Row],[DURACIÓN ESTIMADA DEL CONTRATO
(días o meses)]]</f>
        <v>48000000</v>
      </c>
      <c r="P321" s="32" t="s">
        <v>589</v>
      </c>
      <c r="Q321" s="33" t="s">
        <v>41</v>
      </c>
      <c r="R321" s="33" t="s">
        <v>42</v>
      </c>
      <c r="S321" s="33" t="s">
        <v>43</v>
      </c>
      <c r="T321" s="32" t="s">
        <v>0</v>
      </c>
      <c r="U321" s="32" t="s">
        <v>798</v>
      </c>
      <c r="V321" s="36" t="s">
        <v>799</v>
      </c>
    </row>
    <row r="322" spans="1:22" s="156" customFormat="1" ht="409.5" x14ac:dyDescent="0.25">
      <c r="A322" s="6" t="s">
        <v>800</v>
      </c>
      <c r="B322" s="32" t="s">
        <v>237</v>
      </c>
      <c r="C322" s="32" t="s">
        <v>238</v>
      </c>
      <c r="D322" s="32" t="s">
        <v>239</v>
      </c>
      <c r="E322" s="32" t="s">
        <v>273</v>
      </c>
      <c r="F322" s="32" t="s">
        <v>640</v>
      </c>
      <c r="G322" s="103">
        <v>80111600</v>
      </c>
      <c r="H322" s="32" t="s">
        <v>797</v>
      </c>
      <c r="I322" s="32" t="s">
        <v>37</v>
      </c>
      <c r="J322" s="32" t="s">
        <v>38</v>
      </c>
      <c r="K322" s="35" t="s">
        <v>266</v>
      </c>
      <c r="L322" s="35" t="s">
        <v>266</v>
      </c>
      <c r="M322" s="35">
        <v>5</v>
      </c>
      <c r="N322" s="34">
        <v>8000000</v>
      </c>
      <c r="O322" s="34">
        <f>Tabla1[[#This Row],[VALOR ESTIMADO MENSUAL]]*Tabla1[[#This Row],[DURACIÓN ESTIMADA DEL CONTRATO
(días o meses)]]</f>
        <v>40000000</v>
      </c>
      <c r="P322" s="32" t="s">
        <v>589</v>
      </c>
      <c r="Q322" s="33" t="s">
        <v>41</v>
      </c>
      <c r="R322" s="33" t="s">
        <v>42</v>
      </c>
      <c r="S322" s="33" t="s">
        <v>43</v>
      </c>
      <c r="T322" s="32" t="s">
        <v>0</v>
      </c>
      <c r="U322" s="32" t="s">
        <v>798</v>
      </c>
      <c r="V322" s="36" t="s">
        <v>799</v>
      </c>
    </row>
    <row r="323" spans="1:22" s="156" customFormat="1" ht="409.5" x14ac:dyDescent="0.25">
      <c r="A323" s="6" t="s">
        <v>801</v>
      </c>
      <c r="B323" s="32" t="s">
        <v>237</v>
      </c>
      <c r="C323" s="32" t="s">
        <v>238</v>
      </c>
      <c r="D323" s="32" t="s">
        <v>239</v>
      </c>
      <c r="E323" s="32" t="s">
        <v>273</v>
      </c>
      <c r="F323" s="32" t="s">
        <v>640</v>
      </c>
      <c r="G323" s="103">
        <v>80111600</v>
      </c>
      <c r="H323" s="32" t="s">
        <v>802</v>
      </c>
      <c r="I323" s="32" t="s">
        <v>37</v>
      </c>
      <c r="J323" s="32" t="s">
        <v>38</v>
      </c>
      <c r="K323" s="33" t="s">
        <v>254</v>
      </c>
      <c r="L323" s="33" t="s">
        <v>254</v>
      </c>
      <c r="M323" s="32">
        <v>6</v>
      </c>
      <c r="N323" s="34">
        <v>4500000</v>
      </c>
      <c r="O323" s="34">
        <f>Tabla1[[#This Row],[VALOR ESTIMADO MENSUAL]]*Tabla1[[#This Row],[DURACIÓN ESTIMADA DEL CONTRATO
(días o meses)]]</f>
        <v>27000000</v>
      </c>
      <c r="P323" s="32" t="s">
        <v>589</v>
      </c>
      <c r="Q323" s="33" t="s">
        <v>41</v>
      </c>
      <c r="R323" s="33" t="s">
        <v>42</v>
      </c>
      <c r="S323" s="33" t="s">
        <v>43</v>
      </c>
      <c r="T323" s="32" t="s">
        <v>0</v>
      </c>
      <c r="U323" s="32" t="s">
        <v>803</v>
      </c>
      <c r="V323" s="36" t="s">
        <v>804</v>
      </c>
    </row>
    <row r="324" spans="1:22" s="156" customFormat="1" ht="409.5" x14ac:dyDescent="0.25">
      <c r="A324" s="6" t="s">
        <v>805</v>
      </c>
      <c r="B324" s="32" t="s">
        <v>237</v>
      </c>
      <c r="C324" s="32" t="s">
        <v>238</v>
      </c>
      <c r="D324" s="32" t="s">
        <v>239</v>
      </c>
      <c r="E324" s="32" t="s">
        <v>273</v>
      </c>
      <c r="F324" s="32" t="s">
        <v>640</v>
      </c>
      <c r="G324" s="103">
        <v>80111600</v>
      </c>
      <c r="H324" s="32" t="s">
        <v>802</v>
      </c>
      <c r="I324" s="32" t="s">
        <v>37</v>
      </c>
      <c r="J324" s="32" t="s">
        <v>38</v>
      </c>
      <c r="K324" s="35" t="s">
        <v>266</v>
      </c>
      <c r="L324" s="35" t="s">
        <v>266</v>
      </c>
      <c r="M324" s="35">
        <v>4.5</v>
      </c>
      <c r="N324" s="34">
        <v>4500000</v>
      </c>
      <c r="O324" s="34">
        <f>Tabla1[[#This Row],[VALOR ESTIMADO MENSUAL]]*Tabla1[[#This Row],[DURACIÓN ESTIMADA DEL CONTRATO
(días o meses)]]</f>
        <v>20250000</v>
      </c>
      <c r="P324" s="32" t="s">
        <v>589</v>
      </c>
      <c r="Q324" s="33" t="s">
        <v>41</v>
      </c>
      <c r="R324" s="33" t="s">
        <v>42</v>
      </c>
      <c r="S324" s="33" t="s">
        <v>43</v>
      </c>
      <c r="T324" s="32" t="s">
        <v>0</v>
      </c>
      <c r="U324" s="32" t="s">
        <v>803</v>
      </c>
      <c r="V324" s="36" t="s">
        <v>804</v>
      </c>
    </row>
    <row r="325" spans="1:22" s="156" customFormat="1" ht="409.5" x14ac:dyDescent="0.25">
      <c r="A325" s="6" t="s">
        <v>806</v>
      </c>
      <c r="B325" s="32" t="s">
        <v>237</v>
      </c>
      <c r="C325" s="32" t="s">
        <v>238</v>
      </c>
      <c r="D325" s="32" t="s">
        <v>239</v>
      </c>
      <c r="E325" s="32" t="s">
        <v>273</v>
      </c>
      <c r="F325" s="32" t="s">
        <v>640</v>
      </c>
      <c r="G325" s="103">
        <v>80111600</v>
      </c>
      <c r="H325" s="32" t="s">
        <v>807</v>
      </c>
      <c r="I325" s="32" t="s">
        <v>37</v>
      </c>
      <c r="J325" s="32" t="s">
        <v>38</v>
      </c>
      <c r="K325" s="33" t="s">
        <v>254</v>
      </c>
      <c r="L325" s="33" t="s">
        <v>254</v>
      </c>
      <c r="M325" s="33">
        <v>6</v>
      </c>
      <c r="N325" s="34">
        <v>4635000</v>
      </c>
      <c r="O325" s="34">
        <f>Tabla1[[#This Row],[VALOR ESTIMADO MENSUAL]]*Tabla1[[#This Row],[DURACIÓN ESTIMADA DEL CONTRATO
(días o meses)]]</f>
        <v>27810000</v>
      </c>
      <c r="P325" s="32" t="s">
        <v>589</v>
      </c>
      <c r="Q325" s="33" t="s">
        <v>41</v>
      </c>
      <c r="R325" s="33" t="s">
        <v>42</v>
      </c>
      <c r="S325" s="33" t="s">
        <v>43</v>
      </c>
      <c r="T325" s="32" t="s">
        <v>0</v>
      </c>
      <c r="U325" s="32" t="s">
        <v>808</v>
      </c>
      <c r="V325" s="36" t="s">
        <v>809</v>
      </c>
    </row>
    <row r="326" spans="1:22" s="156" customFormat="1" ht="409.5" x14ac:dyDescent="0.25">
      <c r="A326" s="6" t="s">
        <v>810</v>
      </c>
      <c r="B326" s="32" t="s">
        <v>237</v>
      </c>
      <c r="C326" s="32" t="s">
        <v>238</v>
      </c>
      <c r="D326" s="32" t="s">
        <v>239</v>
      </c>
      <c r="E326" s="32" t="s">
        <v>273</v>
      </c>
      <c r="F326" s="32" t="s">
        <v>640</v>
      </c>
      <c r="G326" s="103">
        <v>80111600</v>
      </c>
      <c r="H326" s="32" t="s">
        <v>807</v>
      </c>
      <c r="I326" s="32" t="s">
        <v>37</v>
      </c>
      <c r="J326" s="32" t="s">
        <v>38</v>
      </c>
      <c r="K326" s="35" t="s">
        <v>266</v>
      </c>
      <c r="L326" s="35" t="s">
        <v>266</v>
      </c>
      <c r="M326" s="35">
        <v>5</v>
      </c>
      <c r="N326" s="34">
        <v>4635000</v>
      </c>
      <c r="O326" s="34">
        <f>Tabla1[[#This Row],[VALOR ESTIMADO MENSUAL]]*Tabla1[[#This Row],[DURACIÓN ESTIMADA DEL CONTRATO
(días o meses)]]</f>
        <v>23175000</v>
      </c>
      <c r="P326" s="32" t="s">
        <v>589</v>
      </c>
      <c r="Q326" s="33" t="s">
        <v>41</v>
      </c>
      <c r="R326" s="33" t="s">
        <v>42</v>
      </c>
      <c r="S326" s="33" t="s">
        <v>43</v>
      </c>
      <c r="T326" s="32" t="s">
        <v>0</v>
      </c>
      <c r="U326" s="32" t="s">
        <v>808</v>
      </c>
      <c r="V326" s="36" t="s">
        <v>809</v>
      </c>
    </row>
    <row r="327" spans="1:22" s="156" customFormat="1" ht="409.5" x14ac:dyDescent="0.25">
      <c r="A327" s="6" t="s">
        <v>811</v>
      </c>
      <c r="B327" s="32" t="s">
        <v>237</v>
      </c>
      <c r="C327" s="32" t="s">
        <v>238</v>
      </c>
      <c r="D327" s="32" t="s">
        <v>239</v>
      </c>
      <c r="E327" s="32" t="s">
        <v>273</v>
      </c>
      <c r="F327" s="32" t="s">
        <v>640</v>
      </c>
      <c r="G327" s="103">
        <v>80111600</v>
      </c>
      <c r="H327" s="32" t="s">
        <v>812</v>
      </c>
      <c r="I327" s="32" t="s">
        <v>37</v>
      </c>
      <c r="J327" s="32" t="s">
        <v>38</v>
      </c>
      <c r="K327" s="33" t="s">
        <v>254</v>
      </c>
      <c r="L327" s="33" t="s">
        <v>254</v>
      </c>
      <c r="M327" s="32">
        <v>6</v>
      </c>
      <c r="N327" s="34">
        <v>4500000</v>
      </c>
      <c r="O327" s="34">
        <f>Tabla1[[#This Row],[VALOR ESTIMADO MENSUAL]]*Tabla1[[#This Row],[DURACIÓN ESTIMADA DEL CONTRATO
(días o meses)]]</f>
        <v>27000000</v>
      </c>
      <c r="P327" s="32" t="s">
        <v>589</v>
      </c>
      <c r="Q327" s="33" t="s">
        <v>41</v>
      </c>
      <c r="R327" s="33" t="s">
        <v>42</v>
      </c>
      <c r="S327" s="33" t="s">
        <v>43</v>
      </c>
      <c r="T327" s="32" t="s">
        <v>0</v>
      </c>
      <c r="U327" s="32" t="s">
        <v>813</v>
      </c>
      <c r="V327" s="36" t="s">
        <v>814</v>
      </c>
    </row>
    <row r="328" spans="1:22" s="156" customFormat="1" ht="409.5" x14ac:dyDescent="0.25">
      <c r="A328" s="6" t="s">
        <v>815</v>
      </c>
      <c r="B328" s="32" t="s">
        <v>237</v>
      </c>
      <c r="C328" s="32" t="s">
        <v>238</v>
      </c>
      <c r="D328" s="32" t="s">
        <v>239</v>
      </c>
      <c r="E328" s="32" t="s">
        <v>273</v>
      </c>
      <c r="F328" s="32" t="s">
        <v>640</v>
      </c>
      <c r="G328" s="103">
        <v>80111600</v>
      </c>
      <c r="H328" s="32" t="s">
        <v>812</v>
      </c>
      <c r="I328" s="32" t="s">
        <v>37</v>
      </c>
      <c r="J328" s="32" t="s">
        <v>38</v>
      </c>
      <c r="K328" s="35" t="s">
        <v>266</v>
      </c>
      <c r="L328" s="35" t="s">
        <v>266</v>
      </c>
      <c r="M328" s="35">
        <v>4</v>
      </c>
      <c r="N328" s="34">
        <v>4500000</v>
      </c>
      <c r="O328" s="34">
        <f>Tabla1[[#This Row],[VALOR ESTIMADO MENSUAL]]*Tabla1[[#This Row],[DURACIÓN ESTIMADA DEL CONTRATO
(días o meses)]]</f>
        <v>18000000</v>
      </c>
      <c r="P328" s="32" t="s">
        <v>589</v>
      </c>
      <c r="Q328" s="33" t="s">
        <v>41</v>
      </c>
      <c r="R328" s="33" t="s">
        <v>42</v>
      </c>
      <c r="S328" s="33" t="s">
        <v>43</v>
      </c>
      <c r="T328" s="32" t="s">
        <v>0</v>
      </c>
      <c r="U328" s="32" t="s">
        <v>813</v>
      </c>
      <c r="V328" s="36" t="s">
        <v>814</v>
      </c>
    </row>
    <row r="329" spans="1:22" s="156" customFormat="1" ht="409.5" x14ac:dyDescent="0.25">
      <c r="A329" s="6" t="s">
        <v>816</v>
      </c>
      <c r="B329" s="32" t="s">
        <v>237</v>
      </c>
      <c r="C329" s="32" t="s">
        <v>238</v>
      </c>
      <c r="D329" s="32" t="s">
        <v>239</v>
      </c>
      <c r="E329" s="32" t="s">
        <v>273</v>
      </c>
      <c r="F329" s="32" t="s">
        <v>640</v>
      </c>
      <c r="G329" s="103">
        <v>80111600</v>
      </c>
      <c r="H329" s="32" t="s">
        <v>817</v>
      </c>
      <c r="I329" s="32" t="s">
        <v>453</v>
      </c>
      <c r="J329" s="32" t="s">
        <v>38</v>
      </c>
      <c r="K329" s="33" t="s">
        <v>254</v>
      </c>
      <c r="L329" s="33" t="s">
        <v>254</v>
      </c>
      <c r="M329" s="33">
        <v>6</v>
      </c>
      <c r="N329" s="34">
        <v>5000000</v>
      </c>
      <c r="O329" s="34">
        <f>Tabla1[[#This Row],[VALOR ESTIMADO MENSUAL]]*Tabla1[[#This Row],[DURACIÓN ESTIMADA DEL CONTRATO
(días o meses)]]</f>
        <v>30000000</v>
      </c>
      <c r="P329" s="32" t="s">
        <v>589</v>
      </c>
      <c r="Q329" s="33" t="s">
        <v>41</v>
      </c>
      <c r="R329" s="33" t="s">
        <v>42</v>
      </c>
      <c r="S329" s="33" t="s">
        <v>43</v>
      </c>
      <c r="T329" s="32" t="s">
        <v>0</v>
      </c>
      <c r="U329" s="32" t="s">
        <v>818</v>
      </c>
      <c r="V329" s="36" t="s">
        <v>819</v>
      </c>
    </row>
    <row r="330" spans="1:22" s="156" customFormat="1" ht="409.5" x14ac:dyDescent="0.25">
      <c r="A330" s="6" t="s">
        <v>820</v>
      </c>
      <c r="B330" s="32" t="s">
        <v>237</v>
      </c>
      <c r="C330" s="32" t="s">
        <v>238</v>
      </c>
      <c r="D330" s="32" t="s">
        <v>239</v>
      </c>
      <c r="E330" s="32" t="s">
        <v>273</v>
      </c>
      <c r="F330" s="32" t="s">
        <v>640</v>
      </c>
      <c r="G330" s="103">
        <v>80111600</v>
      </c>
      <c r="H330" s="32" t="s">
        <v>817</v>
      </c>
      <c r="I330" s="32" t="s">
        <v>453</v>
      </c>
      <c r="J330" s="32" t="s">
        <v>38</v>
      </c>
      <c r="K330" s="35" t="s">
        <v>266</v>
      </c>
      <c r="L330" s="35" t="s">
        <v>266</v>
      </c>
      <c r="M330" s="35">
        <v>5</v>
      </c>
      <c r="N330" s="34">
        <v>5000000</v>
      </c>
      <c r="O330" s="34">
        <f>Tabla1[[#This Row],[VALOR ESTIMADO MENSUAL]]*Tabla1[[#This Row],[DURACIÓN ESTIMADA DEL CONTRATO
(días o meses)]]</f>
        <v>25000000</v>
      </c>
      <c r="P330" s="32" t="s">
        <v>589</v>
      </c>
      <c r="Q330" s="33" t="s">
        <v>41</v>
      </c>
      <c r="R330" s="33" t="s">
        <v>42</v>
      </c>
      <c r="S330" s="33" t="s">
        <v>43</v>
      </c>
      <c r="T330" s="32" t="s">
        <v>0</v>
      </c>
      <c r="U330" s="32" t="s">
        <v>818</v>
      </c>
      <c r="V330" s="36" t="s">
        <v>819</v>
      </c>
    </row>
    <row r="331" spans="1:22" s="156" customFormat="1" ht="409.5" x14ac:dyDescent="0.25">
      <c r="A331" s="6" t="s">
        <v>821</v>
      </c>
      <c r="B331" s="32" t="s">
        <v>237</v>
      </c>
      <c r="C331" s="32" t="s">
        <v>238</v>
      </c>
      <c r="D331" s="32" t="s">
        <v>239</v>
      </c>
      <c r="E331" s="32" t="s">
        <v>273</v>
      </c>
      <c r="F331" s="32" t="s">
        <v>640</v>
      </c>
      <c r="G331" s="103">
        <v>80111600</v>
      </c>
      <c r="H331" s="32" t="s">
        <v>822</v>
      </c>
      <c r="I331" s="32" t="s">
        <v>37</v>
      </c>
      <c r="J331" s="32" t="s">
        <v>38</v>
      </c>
      <c r="K331" s="33" t="s">
        <v>254</v>
      </c>
      <c r="L331" s="33" t="s">
        <v>254</v>
      </c>
      <c r="M331" s="32">
        <v>6</v>
      </c>
      <c r="N331" s="34">
        <v>6500000</v>
      </c>
      <c r="O331" s="34">
        <f>Tabla1[[#This Row],[VALOR ESTIMADO MENSUAL]]*Tabla1[[#This Row],[DURACIÓN ESTIMADA DEL CONTRATO
(días o meses)]]</f>
        <v>39000000</v>
      </c>
      <c r="P331" s="32" t="s">
        <v>589</v>
      </c>
      <c r="Q331" s="33" t="s">
        <v>41</v>
      </c>
      <c r="R331" s="33" t="s">
        <v>42</v>
      </c>
      <c r="S331" s="33" t="s">
        <v>43</v>
      </c>
      <c r="T331" s="32" t="s">
        <v>0</v>
      </c>
      <c r="U331" s="32" t="s">
        <v>823</v>
      </c>
      <c r="V331" s="36" t="s">
        <v>824</v>
      </c>
    </row>
    <row r="332" spans="1:22" s="156" customFormat="1" ht="409.5" x14ac:dyDescent="0.25">
      <c r="A332" s="6" t="s">
        <v>825</v>
      </c>
      <c r="B332" s="32" t="s">
        <v>237</v>
      </c>
      <c r="C332" s="32" t="s">
        <v>238</v>
      </c>
      <c r="D332" s="32" t="s">
        <v>239</v>
      </c>
      <c r="E332" s="32" t="s">
        <v>273</v>
      </c>
      <c r="F332" s="32" t="s">
        <v>640</v>
      </c>
      <c r="G332" s="103">
        <v>80111600</v>
      </c>
      <c r="H332" s="32" t="s">
        <v>822</v>
      </c>
      <c r="I332" s="32" t="s">
        <v>37</v>
      </c>
      <c r="J332" s="32" t="s">
        <v>38</v>
      </c>
      <c r="K332" s="35" t="s">
        <v>266</v>
      </c>
      <c r="L332" s="35" t="s">
        <v>266</v>
      </c>
      <c r="M332" s="35">
        <v>4</v>
      </c>
      <c r="N332" s="34">
        <v>6500000</v>
      </c>
      <c r="O332" s="34">
        <f>Tabla1[[#This Row],[VALOR ESTIMADO MENSUAL]]*Tabla1[[#This Row],[DURACIÓN ESTIMADA DEL CONTRATO
(días o meses)]]</f>
        <v>26000000</v>
      </c>
      <c r="P332" s="32" t="s">
        <v>589</v>
      </c>
      <c r="Q332" s="33" t="s">
        <v>41</v>
      </c>
      <c r="R332" s="33" t="s">
        <v>42</v>
      </c>
      <c r="S332" s="33" t="s">
        <v>43</v>
      </c>
      <c r="T332" s="32" t="s">
        <v>0</v>
      </c>
      <c r="U332" s="32" t="s">
        <v>823</v>
      </c>
      <c r="V332" s="36" t="s">
        <v>824</v>
      </c>
    </row>
    <row r="333" spans="1:22" s="156" customFormat="1" ht="195" x14ac:dyDescent="0.25">
      <c r="A333" s="6" t="s">
        <v>826</v>
      </c>
      <c r="B333" s="32" t="s">
        <v>237</v>
      </c>
      <c r="C333" s="32" t="s">
        <v>238</v>
      </c>
      <c r="D333" s="32" t="s">
        <v>239</v>
      </c>
      <c r="E333" s="32" t="s">
        <v>273</v>
      </c>
      <c r="F333" s="32" t="s">
        <v>640</v>
      </c>
      <c r="G333" s="37" t="s">
        <v>827</v>
      </c>
      <c r="H333" s="32" t="s">
        <v>636</v>
      </c>
      <c r="I333" s="32" t="s">
        <v>56</v>
      </c>
      <c r="J333" s="32" t="s">
        <v>196</v>
      </c>
      <c r="K333" s="33" t="s">
        <v>416</v>
      </c>
      <c r="L333" s="33" t="s">
        <v>533</v>
      </c>
      <c r="M333" s="32">
        <v>11</v>
      </c>
      <c r="N333" s="32" t="s">
        <v>43</v>
      </c>
      <c r="O333" s="34">
        <v>6445688</v>
      </c>
      <c r="P333" s="32" t="s">
        <v>589</v>
      </c>
      <c r="Q333" s="33" t="s">
        <v>41</v>
      </c>
      <c r="R333" s="33" t="s">
        <v>42</v>
      </c>
      <c r="S333" s="33" t="s">
        <v>43</v>
      </c>
      <c r="T333" s="32" t="s">
        <v>0</v>
      </c>
      <c r="U333" s="43" t="s">
        <v>828</v>
      </c>
      <c r="V333" s="142" t="s">
        <v>829</v>
      </c>
    </row>
    <row r="334" spans="1:22" s="156" customFormat="1" ht="409.5" x14ac:dyDescent="0.25">
      <c r="A334" s="6" t="s">
        <v>830</v>
      </c>
      <c r="B334" s="32" t="s">
        <v>31</v>
      </c>
      <c r="C334" s="32" t="s">
        <v>238</v>
      </c>
      <c r="D334" s="32" t="s">
        <v>239</v>
      </c>
      <c r="E334" s="32" t="s">
        <v>273</v>
      </c>
      <c r="F334" s="32" t="s">
        <v>640</v>
      </c>
      <c r="G334" s="103">
        <v>78111800</v>
      </c>
      <c r="H334" s="32" t="s">
        <v>537</v>
      </c>
      <c r="I334" s="32" t="s">
        <v>195</v>
      </c>
      <c r="J334" s="32" t="s">
        <v>831</v>
      </c>
      <c r="K334" s="33" t="s">
        <v>254</v>
      </c>
      <c r="L334" s="33" t="s">
        <v>254</v>
      </c>
      <c r="M334" s="33">
        <v>12</v>
      </c>
      <c r="N334" s="32" t="s">
        <v>43</v>
      </c>
      <c r="O334" s="34">
        <v>22488179</v>
      </c>
      <c r="P334" s="32" t="s">
        <v>589</v>
      </c>
      <c r="Q334" s="33" t="s">
        <v>41</v>
      </c>
      <c r="R334" s="33" t="s">
        <v>42</v>
      </c>
      <c r="S334" s="33" t="s">
        <v>43</v>
      </c>
      <c r="T334" s="32" t="s">
        <v>0</v>
      </c>
      <c r="U334" s="32" t="s">
        <v>537</v>
      </c>
      <c r="V334" s="36" t="s">
        <v>832</v>
      </c>
    </row>
    <row r="335" spans="1:22" s="156" customFormat="1" ht="409.5" x14ac:dyDescent="0.25">
      <c r="A335" s="6" t="s">
        <v>833</v>
      </c>
      <c r="B335" s="32" t="s">
        <v>31</v>
      </c>
      <c r="C335" s="32" t="s">
        <v>32</v>
      </c>
      <c r="D335" s="32" t="s">
        <v>834</v>
      </c>
      <c r="E335" s="32" t="s">
        <v>835</v>
      </c>
      <c r="F335" s="32" t="s">
        <v>836</v>
      </c>
      <c r="G335" s="103">
        <v>80111600</v>
      </c>
      <c r="H335" s="32" t="s">
        <v>837</v>
      </c>
      <c r="I335" s="32" t="s">
        <v>56</v>
      </c>
      <c r="J335" s="32" t="s">
        <v>38</v>
      </c>
      <c r="K335" s="33" t="s">
        <v>254</v>
      </c>
      <c r="L335" s="33" t="s">
        <v>254</v>
      </c>
      <c r="M335" s="33">
        <v>8</v>
      </c>
      <c r="N335" s="34">
        <v>5150000</v>
      </c>
      <c r="O335" s="34">
        <v>41200000</v>
      </c>
      <c r="P335" s="32" t="s">
        <v>589</v>
      </c>
      <c r="Q335" s="33" t="s">
        <v>41</v>
      </c>
      <c r="R335" s="33" t="s">
        <v>42</v>
      </c>
      <c r="S335" s="33" t="s">
        <v>43</v>
      </c>
      <c r="T335" s="32" t="s">
        <v>0</v>
      </c>
      <c r="U335" s="32" t="s">
        <v>838</v>
      </c>
      <c r="V335" s="36" t="s">
        <v>839</v>
      </c>
    </row>
    <row r="336" spans="1:22" s="156" customFormat="1" ht="409.5" x14ac:dyDescent="0.25">
      <c r="A336" s="6" t="s">
        <v>840</v>
      </c>
      <c r="B336" s="32" t="s">
        <v>31</v>
      </c>
      <c r="C336" s="32" t="s">
        <v>32</v>
      </c>
      <c r="D336" s="32" t="s">
        <v>834</v>
      </c>
      <c r="E336" s="32" t="s">
        <v>835</v>
      </c>
      <c r="F336" s="32" t="s">
        <v>836</v>
      </c>
      <c r="G336" s="103">
        <v>80111600</v>
      </c>
      <c r="H336" s="32" t="s">
        <v>841</v>
      </c>
      <c r="I336" s="32" t="s">
        <v>56</v>
      </c>
      <c r="J336" s="32" t="s">
        <v>38</v>
      </c>
      <c r="K336" s="33" t="s">
        <v>254</v>
      </c>
      <c r="L336" s="33" t="s">
        <v>254</v>
      </c>
      <c r="M336" s="33">
        <v>8</v>
      </c>
      <c r="N336" s="34">
        <v>5150000</v>
      </c>
      <c r="O336" s="34">
        <v>41200000</v>
      </c>
      <c r="P336" s="32" t="s">
        <v>589</v>
      </c>
      <c r="Q336" s="33" t="s">
        <v>41</v>
      </c>
      <c r="R336" s="33" t="s">
        <v>42</v>
      </c>
      <c r="S336" s="33" t="s">
        <v>43</v>
      </c>
      <c r="T336" s="32" t="s">
        <v>0</v>
      </c>
      <c r="U336" s="32" t="s">
        <v>842</v>
      </c>
      <c r="V336" s="36" t="s">
        <v>843</v>
      </c>
    </row>
    <row r="337" spans="1:22" s="156" customFormat="1" ht="409.5" x14ac:dyDescent="0.25">
      <c r="A337" s="6" t="s">
        <v>844</v>
      </c>
      <c r="B337" s="32" t="s">
        <v>31</v>
      </c>
      <c r="C337" s="32" t="s">
        <v>32</v>
      </c>
      <c r="D337" s="32" t="s">
        <v>834</v>
      </c>
      <c r="E337" s="32" t="s">
        <v>835</v>
      </c>
      <c r="F337" s="32" t="s">
        <v>836</v>
      </c>
      <c r="G337" s="103">
        <v>80111600</v>
      </c>
      <c r="H337" s="32" t="s">
        <v>845</v>
      </c>
      <c r="I337" s="32" t="s">
        <v>56</v>
      </c>
      <c r="J337" s="32" t="s">
        <v>38</v>
      </c>
      <c r="K337" s="33" t="s">
        <v>254</v>
      </c>
      <c r="L337" s="33" t="s">
        <v>254</v>
      </c>
      <c r="M337" s="33">
        <v>6</v>
      </c>
      <c r="N337" s="34">
        <v>7118179</v>
      </c>
      <c r="O337" s="34">
        <f>Tabla1[[#This Row],[VALOR ESTIMADO MENSUAL]]*Tabla1[[#This Row],[DURACIÓN ESTIMADA DEL CONTRATO
(días o meses)]]</f>
        <v>42709074</v>
      </c>
      <c r="P337" s="32" t="s">
        <v>589</v>
      </c>
      <c r="Q337" s="33" t="s">
        <v>41</v>
      </c>
      <c r="R337" s="33" t="s">
        <v>42</v>
      </c>
      <c r="S337" s="33" t="s">
        <v>43</v>
      </c>
      <c r="T337" s="32" t="s">
        <v>0</v>
      </c>
      <c r="U337" s="32" t="s">
        <v>846</v>
      </c>
      <c r="V337" s="36" t="s">
        <v>847</v>
      </c>
    </row>
    <row r="338" spans="1:22" s="156" customFormat="1" ht="409.5" x14ac:dyDescent="0.25">
      <c r="A338" s="6" t="s">
        <v>848</v>
      </c>
      <c r="B338" s="32" t="s">
        <v>31</v>
      </c>
      <c r="C338" s="32" t="s">
        <v>32</v>
      </c>
      <c r="D338" s="32" t="s">
        <v>834</v>
      </c>
      <c r="E338" s="32" t="s">
        <v>835</v>
      </c>
      <c r="F338" s="32" t="s">
        <v>836</v>
      </c>
      <c r="G338" s="103">
        <v>80111600</v>
      </c>
      <c r="H338" s="32" t="s">
        <v>845</v>
      </c>
      <c r="I338" s="32" t="s">
        <v>56</v>
      </c>
      <c r="J338" s="32" t="s">
        <v>38</v>
      </c>
      <c r="K338" s="35" t="s">
        <v>266</v>
      </c>
      <c r="L338" s="35" t="s">
        <v>266</v>
      </c>
      <c r="M338" s="35">
        <v>5</v>
      </c>
      <c r="N338" s="34">
        <v>7118179</v>
      </c>
      <c r="O338" s="34">
        <f>Tabla1[[#This Row],[VALOR ESTIMADO MENSUAL]]*Tabla1[[#This Row],[DURACIÓN ESTIMADA DEL CONTRATO
(días o meses)]]</f>
        <v>35590895</v>
      </c>
      <c r="P338" s="32" t="s">
        <v>589</v>
      </c>
      <c r="Q338" s="33" t="s">
        <v>41</v>
      </c>
      <c r="R338" s="33" t="s">
        <v>42</v>
      </c>
      <c r="S338" s="33" t="s">
        <v>43</v>
      </c>
      <c r="T338" s="35"/>
      <c r="U338" s="32" t="s">
        <v>846</v>
      </c>
      <c r="V338" s="36" t="s">
        <v>847</v>
      </c>
    </row>
    <row r="339" spans="1:22" s="156" customFormat="1" ht="409.5" x14ac:dyDescent="0.25">
      <c r="A339" s="6" t="s">
        <v>849</v>
      </c>
      <c r="B339" s="32" t="s">
        <v>31</v>
      </c>
      <c r="C339" s="32" t="s">
        <v>32</v>
      </c>
      <c r="D339" s="32" t="s">
        <v>834</v>
      </c>
      <c r="E339" s="32" t="s">
        <v>835</v>
      </c>
      <c r="F339" s="32" t="s">
        <v>836</v>
      </c>
      <c r="G339" s="103">
        <v>80111600</v>
      </c>
      <c r="H339" s="32" t="s">
        <v>850</v>
      </c>
      <c r="I339" s="32" t="s">
        <v>56</v>
      </c>
      <c r="J339" s="32" t="s">
        <v>38</v>
      </c>
      <c r="K339" s="33" t="s">
        <v>254</v>
      </c>
      <c r="L339" s="33" t="s">
        <v>254</v>
      </c>
      <c r="M339" s="32">
        <v>6</v>
      </c>
      <c r="N339" s="34">
        <v>4000000</v>
      </c>
      <c r="O339" s="34">
        <f>Tabla1[[#This Row],[VALOR ESTIMADO MENSUAL]]*Tabla1[[#This Row],[DURACIÓN ESTIMADA DEL CONTRATO
(días o meses)]]</f>
        <v>24000000</v>
      </c>
      <c r="P339" s="32" t="s">
        <v>589</v>
      </c>
      <c r="Q339" s="33" t="s">
        <v>41</v>
      </c>
      <c r="R339" s="33" t="s">
        <v>42</v>
      </c>
      <c r="S339" s="33" t="s">
        <v>43</v>
      </c>
      <c r="T339" s="32" t="s">
        <v>0</v>
      </c>
      <c r="U339" s="32" t="s">
        <v>851</v>
      </c>
      <c r="V339" s="36" t="s">
        <v>852</v>
      </c>
    </row>
    <row r="340" spans="1:22" s="156" customFormat="1" ht="409.5" x14ac:dyDescent="0.25">
      <c r="A340" s="6" t="s">
        <v>853</v>
      </c>
      <c r="B340" s="32" t="s">
        <v>31</v>
      </c>
      <c r="C340" s="32" t="s">
        <v>32</v>
      </c>
      <c r="D340" s="32" t="s">
        <v>834</v>
      </c>
      <c r="E340" s="32" t="s">
        <v>835</v>
      </c>
      <c r="F340" s="32" t="s">
        <v>836</v>
      </c>
      <c r="G340" s="103">
        <v>80111600</v>
      </c>
      <c r="H340" s="32" t="s">
        <v>850</v>
      </c>
      <c r="I340" s="32" t="s">
        <v>56</v>
      </c>
      <c r="J340" s="32" t="s">
        <v>38</v>
      </c>
      <c r="K340" s="35" t="s">
        <v>266</v>
      </c>
      <c r="L340" s="35" t="s">
        <v>266</v>
      </c>
      <c r="M340" s="35">
        <v>4.5</v>
      </c>
      <c r="N340" s="34">
        <v>4000000</v>
      </c>
      <c r="O340" s="34">
        <f>Tabla1[[#This Row],[VALOR ESTIMADO MENSUAL]]*Tabla1[[#This Row],[DURACIÓN ESTIMADA DEL CONTRATO
(días o meses)]]</f>
        <v>18000000</v>
      </c>
      <c r="P340" s="32" t="s">
        <v>589</v>
      </c>
      <c r="Q340" s="33" t="s">
        <v>41</v>
      </c>
      <c r="R340" s="33" t="s">
        <v>42</v>
      </c>
      <c r="S340" s="33" t="s">
        <v>43</v>
      </c>
      <c r="T340" s="35"/>
      <c r="U340" s="32" t="s">
        <v>851</v>
      </c>
      <c r="V340" s="36" t="s">
        <v>852</v>
      </c>
    </row>
    <row r="341" spans="1:22" s="156" customFormat="1" ht="409.5" x14ac:dyDescent="0.25">
      <c r="A341" s="6" t="s">
        <v>854</v>
      </c>
      <c r="B341" s="32" t="s">
        <v>31</v>
      </c>
      <c r="C341" s="32" t="s">
        <v>32</v>
      </c>
      <c r="D341" s="32" t="s">
        <v>834</v>
      </c>
      <c r="E341" s="32" t="s">
        <v>835</v>
      </c>
      <c r="F341" s="32" t="s">
        <v>836</v>
      </c>
      <c r="G341" s="103">
        <v>80111600</v>
      </c>
      <c r="H341" s="32" t="s">
        <v>855</v>
      </c>
      <c r="I341" s="32" t="s">
        <v>37</v>
      </c>
      <c r="J341" s="32" t="s">
        <v>38</v>
      </c>
      <c r="K341" s="33" t="s">
        <v>254</v>
      </c>
      <c r="L341" s="33" t="s">
        <v>254</v>
      </c>
      <c r="M341" s="32">
        <v>6</v>
      </c>
      <c r="N341" s="34">
        <v>1868400</v>
      </c>
      <c r="O341" s="34">
        <f>Tabla1[[#This Row],[VALOR ESTIMADO MENSUAL]]*Tabla1[[#This Row],[DURACIÓN ESTIMADA DEL CONTRATO
(días o meses)]]</f>
        <v>11210400</v>
      </c>
      <c r="P341" s="32" t="s">
        <v>589</v>
      </c>
      <c r="Q341" s="33" t="s">
        <v>41</v>
      </c>
      <c r="R341" s="33" t="s">
        <v>42</v>
      </c>
      <c r="S341" s="33" t="s">
        <v>43</v>
      </c>
      <c r="T341" s="32" t="s">
        <v>0</v>
      </c>
      <c r="U341" s="32" t="s">
        <v>856</v>
      </c>
      <c r="V341" s="36" t="s">
        <v>857</v>
      </c>
    </row>
    <row r="342" spans="1:22" s="156" customFormat="1" ht="409.5" x14ac:dyDescent="0.25">
      <c r="A342" s="6" t="s">
        <v>858</v>
      </c>
      <c r="B342" s="32" t="s">
        <v>31</v>
      </c>
      <c r="C342" s="32" t="s">
        <v>32</v>
      </c>
      <c r="D342" s="32" t="s">
        <v>834</v>
      </c>
      <c r="E342" s="32" t="s">
        <v>835</v>
      </c>
      <c r="F342" s="32" t="s">
        <v>836</v>
      </c>
      <c r="G342" s="103">
        <v>80111600</v>
      </c>
      <c r="H342" s="32" t="s">
        <v>855</v>
      </c>
      <c r="I342" s="32" t="s">
        <v>37</v>
      </c>
      <c r="J342" s="32" t="s">
        <v>38</v>
      </c>
      <c r="K342" s="35" t="s">
        <v>266</v>
      </c>
      <c r="L342" s="35" t="s">
        <v>266</v>
      </c>
      <c r="M342" s="35">
        <v>4.5</v>
      </c>
      <c r="N342" s="34">
        <v>1868400</v>
      </c>
      <c r="O342" s="34">
        <f>Tabla1[[#This Row],[VALOR ESTIMADO MENSUAL]]*Tabla1[[#This Row],[DURACIÓN ESTIMADA DEL CONTRATO
(días o meses)]]</f>
        <v>8407800</v>
      </c>
      <c r="P342" s="32" t="s">
        <v>589</v>
      </c>
      <c r="Q342" s="33" t="s">
        <v>41</v>
      </c>
      <c r="R342" s="33" t="s">
        <v>42</v>
      </c>
      <c r="S342" s="33" t="s">
        <v>43</v>
      </c>
      <c r="T342" s="35"/>
      <c r="U342" s="32" t="s">
        <v>856</v>
      </c>
      <c r="V342" s="36" t="s">
        <v>857</v>
      </c>
    </row>
    <row r="343" spans="1:22" s="156" customFormat="1" ht="409.5" x14ac:dyDescent="0.25">
      <c r="A343" s="6" t="s">
        <v>859</v>
      </c>
      <c r="B343" s="32" t="s">
        <v>31</v>
      </c>
      <c r="C343" s="32" t="s">
        <v>32</v>
      </c>
      <c r="D343" s="32" t="s">
        <v>834</v>
      </c>
      <c r="E343" s="32" t="s">
        <v>835</v>
      </c>
      <c r="F343" s="32" t="s">
        <v>836</v>
      </c>
      <c r="G343" s="103">
        <v>80111600</v>
      </c>
      <c r="H343" s="32" t="s">
        <v>860</v>
      </c>
      <c r="I343" s="32" t="s">
        <v>56</v>
      </c>
      <c r="J343" s="32" t="s">
        <v>38</v>
      </c>
      <c r="K343" s="33" t="s">
        <v>254</v>
      </c>
      <c r="L343" s="33" t="s">
        <v>254</v>
      </c>
      <c r="M343" s="33">
        <v>4</v>
      </c>
      <c r="N343" s="34">
        <v>4000000</v>
      </c>
      <c r="O343" s="34">
        <v>16000000</v>
      </c>
      <c r="P343" s="32" t="s">
        <v>589</v>
      </c>
      <c r="Q343" s="33" t="s">
        <v>41</v>
      </c>
      <c r="R343" s="33" t="s">
        <v>42</v>
      </c>
      <c r="S343" s="33" t="s">
        <v>43</v>
      </c>
      <c r="T343" s="32" t="s">
        <v>0</v>
      </c>
      <c r="U343" s="32" t="s">
        <v>861</v>
      </c>
      <c r="V343" s="36" t="s">
        <v>862</v>
      </c>
    </row>
    <row r="344" spans="1:22" s="156" customFormat="1" ht="409.5" x14ac:dyDescent="0.25">
      <c r="A344" s="6" t="s">
        <v>863</v>
      </c>
      <c r="B344" s="32" t="s">
        <v>31</v>
      </c>
      <c r="C344" s="32" t="s">
        <v>32</v>
      </c>
      <c r="D344" s="32" t="s">
        <v>834</v>
      </c>
      <c r="E344" s="32" t="s">
        <v>835</v>
      </c>
      <c r="F344" s="32" t="s">
        <v>836</v>
      </c>
      <c r="G344" s="37" t="s">
        <v>268</v>
      </c>
      <c r="H344" s="32" t="s">
        <v>269</v>
      </c>
      <c r="I344" s="32" t="s">
        <v>56</v>
      </c>
      <c r="J344" s="32" t="s">
        <v>196</v>
      </c>
      <c r="K344" s="33" t="s">
        <v>254</v>
      </c>
      <c r="L344" s="33" t="s">
        <v>254</v>
      </c>
      <c r="M344" s="32">
        <v>7</v>
      </c>
      <c r="N344" s="32" t="s">
        <v>43</v>
      </c>
      <c r="O344" s="34">
        <v>15000000</v>
      </c>
      <c r="P344" s="32" t="s">
        <v>589</v>
      </c>
      <c r="Q344" s="33" t="s">
        <v>41</v>
      </c>
      <c r="R344" s="33" t="s">
        <v>42</v>
      </c>
      <c r="S344" s="33" t="s">
        <v>43</v>
      </c>
      <c r="T344" s="32" t="s">
        <v>0</v>
      </c>
      <c r="U344" s="32" t="s">
        <v>637</v>
      </c>
      <c r="V344" s="36" t="s">
        <v>638</v>
      </c>
    </row>
    <row r="345" spans="1:22" s="156" customFormat="1" ht="409.5" x14ac:dyDescent="0.25">
      <c r="A345" s="6" t="s">
        <v>864</v>
      </c>
      <c r="B345" s="32" t="s">
        <v>31</v>
      </c>
      <c r="C345" s="32" t="s">
        <v>32</v>
      </c>
      <c r="D345" s="32" t="s">
        <v>834</v>
      </c>
      <c r="E345" s="32" t="s">
        <v>34</v>
      </c>
      <c r="F345" s="32" t="s">
        <v>865</v>
      </c>
      <c r="G345" s="103">
        <v>80111600</v>
      </c>
      <c r="H345" s="32" t="s">
        <v>866</v>
      </c>
      <c r="I345" s="32" t="s">
        <v>56</v>
      </c>
      <c r="J345" s="32" t="s">
        <v>38</v>
      </c>
      <c r="K345" s="33" t="s">
        <v>254</v>
      </c>
      <c r="L345" s="33" t="s">
        <v>254</v>
      </c>
      <c r="M345" s="32">
        <v>6</v>
      </c>
      <c r="N345" s="34">
        <v>3296000</v>
      </c>
      <c r="O345" s="34">
        <f>Tabla1[[#This Row],[VALOR ESTIMADO MENSUAL]]*Tabla1[[#This Row],[DURACIÓN ESTIMADA DEL CONTRATO
(días o meses)]]</f>
        <v>19776000</v>
      </c>
      <c r="P345" s="32" t="s">
        <v>867</v>
      </c>
      <c r="Q345" s="33" t="s">
        <v>41</v>
      </c>
      <c r="R345" s="33" t="s">
        <v>42</v>
      </c>
      <c r="S345" s="33" t="s">
        <v>43</v>
      </c>
      <c r="T345" s="32" t="s">
        <v>0</v>
      </c>
      <c r="U345" s="32" t="s">
        <v>868</v>
      </c>
      <c r="V345" s="36" t="s">
        <v>869</v>
      </c>
    </row>
    <row r="346" spans="1:22" s="156" customFormat="1" ht="409.5" x14ac:dyDescent="0.25">
      <c r="A346" s="6" t="s">
        <v>870</v>
      </c>
      <c r="B346" s="32" t="s">
        <v>31</v>
      </c>
      <c r="C346" s="32" t="s">
        <v>32</v>
      </c>
      <c r="D346" s="32" t="s">
        <v>834</v>
      </c>
      <c r="E346" s="32" t="s">
        <v>34</v>
      </c>
      <c r="F346" s="32" t="s">
        <v>865</v>
      </c>
      <c r="G346" s="103">
        <v>80111600</v>
      </c>
      <c r="H346" s="32" t="s">
        <v>866</v>
      </c>
      <c r="I346" s="32" t="s">
        <v>56</v>
      </c>
      <c r="J346" s="32" t="s">
        <v>38</v>
      </c>
      <c r="K346" s="35" t="s">
        <v>266</v>
      </c>
      <c r="L346" s="35" t="s">
        <v>266</v>
      </c>
      <c r="M346" s="35">
        <v>4</v>
      </c>
      <c r="N346" s="34">
        <v>3296000</v>
      </c>
      <c r="O346" s="34">
        <f>Tabla1[[#This Row],[VALOR ESTIMADO MENSUAL]]*Tabla1[[#This Row],[DURACIÓN ESTIMADA DEL CONTRATO
(días o meses)]]</f>
        <v>13184000</v>
      </c>
      <c r="P346" s="32" t="s">
        <v>867</v>
      </c>
      <c r="Q346" s="33" t="s">
        <v>41</v>
      </c>
      <c r="R346" s="33" t="s">
        <v>42</v>
      </c>
      <c r="S346" s="33" t="s">
        <v>43</v>
      </c>
      <c r="T346" s="35"/>
      <c r="U346" s="32" t="s">
        <v>868</v>
      </c>
      <c r="V346" s="36" t="s">
        <v>869</v>
      </c>
    </row>
    <row r="347" spans="1:22" s="156" customFormat="1" ht="409.5" x14ac:dyDescent="0.25">
      <c r="A347" s="6" t="s">
        <v>871</v>
      </c>
      <c r="B347" s="32" t="s">
        <v>31</v>
      </c>
      <c r="C347" s="32" t="s">
        <v>32</v>
      </c>
      <c r="D347" s="32" t="s">
        <v>834</v>
      </c>
      <c r="E347" s="32" t="s">
        <v>34</v>
      </c>
      <c r="F347" s="32" t="s">
        <v>865</v>
      </c>
      <c r="G347" s="103">
        <v>80111600</v>
      </c>
      <c r="H347" s="32" t="s">
        <v>866</v>
      </c>
      <c r="I347" s="32" t="s">
        <v>56</v>
      </c>
      <c r="J347" s="32" t="s">
        <v>38</v>
      </c>
      <c r="K347" s="33" t="s">
        <v>254</v>
      </c>
      <c r="L347" s="33" t="s">
        <v>254</v>
      </c>
      <c r="M347" s="32">
        <v>6</v>
      </c>
      <c r="N347" s="34">
        <v>3296000</v>
      </c>
      <c r="O347" s="34">
        <f>Tabla1[[#This Row],[VALOR ESTIMADO MENSUAL]]*Tabla1[[#This Row],[DURACIÓN ESTIMADA DEL CONTRATO
(días o meses)]]</f>
        <v>19776000</v>
      </c>
      <c r="P347" s="32" t="s">
        <v>867</v>
      </c>
      <c r="Q347" s="33" t="s">
        <v>41</v>
      </c>
      <c r="R347" s="33" t="s">
        <v>42</v>
      </c>
      <c r="S347" s="33" t="s">
        <v>43</v>
      </c>
      <c r="T347" s="32" t="s">
        <v>0</v>
      </c>
      <c r="U347" s="32" t="s">
        <v>868</v>
      </c>
      <c r="V347" s="36" t="s">
        <v>869</v>
      </c>
    </row>
    <row r="348" spans="1:22" s="156" customFormat="1" ht="409.5" x14ac:dyDescent="0.25">
      <c r="A348" s="6" t="s">
        <v>872</v>
      </c>
      <c r="B348" s="32" t="s">
        <v>31</v>
      </c>
      <c r="C348" s="32" t="s">
        <v>32</v>
      </c>
      <c r="D348" s="32" t="s">
        <v>834</v>
      </c>
      <c r="E348" s="32" t="s">
        <v>34</v>
      </c>
      <c r="F348" s="32" t="s">
        <v>865</v>
      </c>
      <c r="G348" s="103">
        <v>80111600</v>
      </c>
      <c r="H348" s="32" t="s">
        <v>866</v>
      </c>
      <c r="I348" s="32" t="s">
        <v>56</v>
      </c>
      <c r="J348" s="32" t="s">
        <v>38</v>
      </c>
      <c r="K348" s="35" t="s">
        <v>266</v>
      </c>
      <c r="L348" s="35" t="s">
        <v>266</v>
      </c>
      <c r="M348" s="35">
        <v>4</v>
      </c>
      <c r="N348" s="34">
        <v>3296000</v>
      </c>
      <c r="O348" s="34">
        <f>Tabla1[[#This Row],[VALOR ESTIMADO MENSUAL]]*Tabla1[[#This Row],[DURACIÓN ESTIMADA DEL CONTRATO
(días o meses)]]</f>
        <v>13184000</v>
      </c>
      <c r="P348" s="32" t="s">
        <v>867</v>
      </c>
      <c r="Q348" s="33" t="s">
        <v>41</v>
      </c>
      <c r="R348" s="33" t="s">
        <v>42</v>
      </c>
      <c r="S348" s="33" t="s">
        <v>43</v>
      </c>
      <c r="T348" s="35"/>
      <c r="U348" s="32" t="s">
        <v>868</v>
      </c>
      <c r="V348" s="36" t="s">
        <v>869</v>
      </c>
    </row>
    <row r="349" spans="1:22" s="156" customFormat="1" ht="409.5" x14ac:dyDescent="0.25">
      <c r="A349" s="6" t="s">
        <v>873</v>
      </c>
      <c r="B349" s="32" t="s">
        <v>31</v>
      </c>
      <c r="C349" s="32" t="s">
        <v>32</v>
      </c>
      <c r="D349" s="32" t="s">
        <v>834</v>
      </c>
      <c r="E349" s="32" t="s">
        <v>34</v>
      </c>
      <c r="F349" s="32" t="s">
        <v>865</v>
      </c>
      <c r="G349" s="103">
        <v>80111600</v>
      </c>
      <c r="H349" s="32" t="s">
        <v>866</v>
      </c>
      <c r="I349" s="32" t="s">
        <v>56</v>
      </c>
      <c r="J349" s="32" t="s">
        <v>38</v>
      </c>
      <c r="K349" s="33" t="s">
        <v>254</v>
      </c>
      <c r="L349" s="33" t="s">
        <v>254</v>
      </c>
      <c r="M349" s="32">
        <v>6</v>
      </c>
      <c r="N349" s="34">
        <v>3296000</v>
      </c>
      <c r="O349" s="34">
        <f>Tabla1[[#This Row],[VALOR ESTIMADO MENSUAL]]*Tabla1[[#This Row],[DURACIÓN ESTIMADA DEL CONTRATO
(días o meses)]]</f>
        <v>19776000</v>
      </c>
      <c r="P349" s="32" t="s">
        <v>867</v>
      </c>
      <c r="Q349" s="33" t="s">
        <v>41</v>
      </c>
      <c r="R349" s="33" t="s">
        <v>42</v>
      </c>
      <c r="S349" s="33" t="s">
        <v>43</v>
      </c>
      <c r="T349" s="32" t="s">
        <v>0</v>
      </c>
      <c r="U349" s="32" t="s">
        <v>868</v>
      </c>
      <c r="V349" s="36" t="s">
        <v>869</v>
      </c>
    </row>
    <row r="350" spans="1:22" s="156" customFormat="1" ht="409.5" x14ac:dyDescent="0.25">
      <c r="A350" s="6" t="s">
        <v>874</v>
      </c>
      <c r="B350" s="32" t="s">
        <v>31</v>
      </c>
      <c r="C350" s="32" t="s">
        <v>32</v>
      </c>
      <c r="D350" s="32" t="s">
        <v>834</v>
      </c>
      <c r="E350" s="32" t="s">
        <v>34</v>
      </c>
      <c r="F350" s="32" t="s">
        <v>865</v>
      </c>
      <c r="G350" s="103">
        <v>80111600</v>
      </c>
      <c r="H350" s="32" t="s">
        <v>866</v>
      </c>
      <c r="I350" s="32" t="s">
        <v>56</v>
      </c>
      <c r="J350" s="32" t="s">
        <v>38</v>
      </c>
      <c r="K350" s="35" t="s">
        <v>266</v>
      </c>
      <c r="L350" s="35" t="s">
        <v>266</v>
      </c>
      <c r="M350" s="35">
        <v>4</v>
      </c>
      <c r="N350" s="34">
        <v>3296000</v>
      </c>
      <c r="O350" s="34">
        <f>Tabla1[[#This Row],[VALOR ESTIMADO MENSUAL]]*Tabla1[[#This Row],[DURACIÓN ESTIMADA DEL CONTRATO
(días o meses)]]</f>
        <v>13184000</v>
      </c>
      <c r="P350" s="32" t="s">
        <v>867</v>
      </c>
      <c r="Q350" s="33" t="s">
        <v>41</v>
      </c>
      <c r="R350" s="33" t="s">
        <v>42</v>
      </c>
      <c r="S350" s="33" t="s">
        <v>43</v>
      </c>
      <c r="T350" s="35"/>
      <c r="U350" s="32" t="s">
        <v>868</v>
      </c>
      <c r="V350" s="36" t="s">
        <v>869</v>
      </c>
    </row>
    <row r="351" spans="1:22" s="156" customFormat="1" ht="409.5" x14ac:dyDescent="0.25">
      <c r="A351" s="6" t="s">
        <v>875</v>
      </c>
      <c r="B351" s="32" t="s">
        <v>31</v>
      </c>
      <c r="C351" s="32" t="s">
        <v>32</v>
      </c>
      <c r="D351" s="32" t="s">
        <v>834</v>
      </c>
      <c r="E351" s="32" t="s">
        <v>34</v>
      </c>
      <c r="F351" s="32" t="s">
        <v>865</v>
      </c>
      <c r="G351" s="103">
        <v>80111600</v>
      </c>
      <c r="H351" s="32" t="s">
        <v>866</v>
      </c>
      <c r="I351" s="32" t="s">
        <v>56</v>
      </c>
      <c r="J351" s="32" t="s">
        <v>38</v>
      </c>
      <c r="K351" s="33" t="s">
        <v>254</v>
      </c>
      <c r="L351" s="33" t="s">
        <v>254</v>
      </c>
      <c r="M351" s="32">
        <v>6</v>
      </c>
      <c r="N351" s="34">
        <v>3296000</v>
      </c>
      <c r="O351" s="34">
        <f>Tabla1[[#This Row],[VALOR ESTIMADO MENSUAL]]*Tabla1[[#This Row],[DURACIÓN ESTIMADA DEL CONTRATO
(días o meses)]]</f>
        <v>19776000</v>
      </c>
      <c r="P351" s="32" t="s">
        <v>867</v>
      </c>
      <c r="Q351" s="33" t="s">
        <v>41</v>
      </c>
      <c r="R351" s="33" t="s">
        <v>42</v>
      </c>
      <c r="S351" s="33" t="s">
        <v>43</v>
      </c>
      <c r="T351" s="32" t="s">
        <v>0</v>
      </c>
      <c r="U351" s="32" t="s">
        <v>868</v>
      </c>
      <c r="V351" s="36" t="s">
        <v>869</v>
      </c>
    </row>
    <row r="352" spans="1:22" s="156" customFormat="1" ht="409.5" x14ac:dyDescent="0.25">
      <c r="A352" s="6" t="s">
        <v>876</v>
      </c>
      <c r="B352" s="32" t="s">
        <v>31</v>
      </c>
      <c r="C352" s="32" t="s">
        <v>32</v>
      </c>
      <c r="D352" s="32" t="s">
        <v>834</v>
      </c>
      <c r="E352" s="32" t="s">
        <v>34</v>
      </c>
      <c r="F352" s="32" t="s">
        <v>865</v>
      </c>
      <c r="G352" s="103">
        <v>80111600</v>
      </c>
      <c r="H352" s="32" t="s">
        <v>866</v>
      </c>
      <c r="I352" s="32" t="s">
        <v>56</v>
      </c>
      <c r="J352" s="32" t="s">
        <v>38</v>
      </c>
      <c r="K352" s="35" t="s">
        <v>266</v>
      </c>
      <c r="L352" s="35" t="s">
        <v>266</v>
      </c>
      <c r="M352" s="35">
        <v>4</v>
      </c>
      <c r="N352" s="34">
        <v>3296000</v>
      </c>
      <c r="O352" s="34">
        <f>Tabla1[[#This Row],[VALOR ESTIMADO MENSUAL]]*Tabla1[[#This Row],[DURACIÓN ESTIMADA DEL CONTRATO
(días o meses)]]</f>
        <v>13184000</v>
      </c>
      <c r="P352" s="32" t="s">
        <v>867</v>
      </c>
      <c r="Q352" s="33" t="s">
        <v>41</v>
      </c>
      <c r="R352" s="33" t="s">
        <v>42</v>
      </c>
      <c r="S352" s="33" t="s">
        <v>43</v>
      </c>
      <c r="T352" s="35"/>
      <c r="U352" s="32" t="s">
        <v>868</v>
      </c>
      <c r="V352" s="36" t="s">
        <v>869</v>
      </c>
    </row>
    <row r="353" spans="1:22" s="156" customFormat="1" ht="409.5" x14ac:dyDescent="0.25">
      <c r="A353" s="6" t="s">
        <v>877</v>
      </c>
      <c r="B353" s="32" t="s">
        <v>31</v>
      </c>
      <c r="C353" s="32" t="s">
        <v>32</v>
      </c>
      <c r="D353" s="32" t="s">
        <v>834</v>
      </c>
      <c r="E353" s="32" t="s">
        <v>34</v>
      </c>
      <c r="F353" s="32" t="s">
        <v>865</v>
      </c>
      <c r="G353" s="103">
        <v>80111600</v>
      </c>
      <c r="H353" s="32" t="s">
        <v>866</v>
      </c>
      <c r="I353" s="32" t="s">
        <v>56</v>
      </c>
      <c r="J353" s="32" t="s">
        <v>38</v>
      </c>
      <c r="K353" s="33" t="s">
        <v>254</v>
      </c>
      <c r="L353" s="33" t="s">
        <v>254</v>
      </c>
      <c r="M353" s="32">
        <v>6</v>
      </c>
      <c r="N353" s="34">
        <v>3296000</v>
      </c>
      <c r="O353" s="34">
        <f>Tabla1[[#This Row],[VALOR ESTIMADO MENSUAL]]*Tabla1[[#This Row],[DURACIÓN ESTIMADA DEL CONTRATO
(días o meses)]]</f>
        <v>19776000</v>
      </c>
      <c r="P353" s="32" t="s">
        <v>867</v>
      </c>
      <c r="Q353" s="33" t="s">
        <v>41</v>
      </c>
      <c r="R353" s="33" t="s">
        <v>42</v>
      </c>
      <c r="S353" s="33" t="s">
        <v>43</v>
      </c>
      <c r="T353" s="32" t="s">
        <v>0</v>
      </c>
      <c r="U353" s="32" t="s">
        <v>868</v>
      </c>
      <c r="V353" s="36" t="s">
        <v>869</v>
      </c>
    </row>
    <row r="354" spans="1:22" s="156" customFormat="1" ht="409.5" x14ac:dyDescent="0.25">
      <c r="A354" s="6" t="s">
        <v>878</v>
      </c>
      <c r="B354" s="32" t="s">
        <v>31</v>
      </c>
      <c r="C354" s="32" t="s">
        <v>32</v>
      </c>
      <c r="D354" s="32" t="s">
        <v>834</v>
      </c>
      <c r="E354" s="32" t="s">
        <v>34</v>
      </c>
      <c r="F354" s="32" t="s">
        <v>865</v>
      </c>
      <c r="G354" s="103">
        <v>80111600</v>
      </c>
      <c r="H354" s="32" t="s">
        <v>866</v>
      </c>
      <c r="I354" s="32" t="s">
        <v>56</v>
      </c>
      <c r="J354" s="32" t="s">
        <v>38</v>
      </c>
      <c r="K354" s="35" t="s">
        <v>266</v>
      </c>
      <c r="L354" s="35" t="s">
        <v>266</v>
      </c>
      <c r="M354" s="35">
        <v>4</v>
      </c>
      <c r="N354" s="34">
        <v>3296000</v>
      </c>
      <c r="O354" s="34">
        <f>Tabla1[[#This Row],[VALOR ESTIMADO MENSUAL]]*Tabla1[[#This Row],[DURACIÓN ESTIMADA DEL CONTRATO
(días o meses)]]</f>
        <v>13184000</v>
      </c>
      <c r="P354" s="32" t="s">
        <v>867</v>
      </c>
      <c r="Q354" s="33" t="s">
        <v>41</v>
      </c>
      <c r="R354" s="33" t="s">
        <v>42</v>
      </c>
      <c r="S354" s="33" t="s">
        <v>43</v>
      </c>
      <c r="T354" s="35"/>
      <c r="U354" s="32" t="s">
        <v>868</v>
      </c>
      <c r="V354" s="36" t="s">
        <v>869</v>
      </c>
    </row>
    <row r="355" spans="1:22" s="156" customFormat="1" ht="409.5" x14ac:dyDescent="0.25">
      <c r="A355" s="6" t="s">
        <v>879</v>
      </c>
      <c r="B355" s="32" t="s">
        <v>31</v>
      </c>
      <c r="C355" s="32" t="s">
        <v>32</v>
      </c>
      <c r="D355" s="32" t="s">
        <v>834</v>
      </c>
      <c r="E355" s="32" t="s">
        <v>34</v>
      </c>
      <c r="F355" s="32" t="s">
        <v>865</v>
      </c>
      <c r="G355" s="103">
        <v>80111600</v>
      </c>
      <c r="H355" s="32" t="s">
        <v>866</v>
      </c>
      <c r="I355" s="32" t="s">
        <v>56</v>
      </c>
      <c r="J355" s="32" t="s">
        <v>38</v>
      </c>
      <c r="K355" s="33" t="s">
        <v>254</v>
      </c>
      <c r="L355" s="33" t="s">
        <v>254</v>
      </c>
      <c r="M355" s="32">
        <v>6</v>
      </c>
      <c r="N355" s="34">
        <v>3296000</v>
      </c>
      <c r="O355" s="34">
        <f>Tabla1[[#This Row],[VALOR ESTIMADO MENSUAL]]*Tabla1[[#This Row],[DURACIÓN ESTIMADA DEL CONTRATO
(días o meses)]]</f>
        <v>19776000</v>
      </c>
      <c r="P355" s="32" t="s">
        <v>867</v>
      </c>
      <c r="Q355" s="33" t="s">
        <v>41</v>
      </c>
      <c r="R355" s="33" t="s">
        <v>42</v>
      </c>
      <c r="S355" s="33" t="s">
        <v>43</v>
      </c>
      <c r="T355" s="32" t="s">
        <v>0</v>
      </c>
      <c r="U355" s="32" t="s">
        <v>868</v>
      </c>
      <c r="V355" s="36" t="s">
        <v>869</v>
      </c>
    </row>
    <row r="356" spans="1:22" s="156" customFormat="1" ht="409.5" x14ac:dyDescent="0.25">
      <c r="A356" s="6" t="s">
        <v>880</v>
      </c>
      <c r="B356" s="32" t="s">
        <v>31</v>
      </c>
      <c r="C356" s="32" t="s">
        <v>32</v>
      </c>
      <c r="D356" s="32" t="s">
        <v>834</v>
      </c>
      <c r="E356" s="32" t="s">
        <v>34</v>
      </c>
      <c r="F356" s="32" t="s">
        <v>865</v>
      </c>
      <c r="G356" s="103">
        <v>80111600</v>
      </c>
      <c r="H356" s="32" t="s">
        <v>866</v>
      </c>
      <c r="I356" s="32" t="s">
        <v>56</v>
      </c>
      <c r="J356" s="32" t="s">
        <v>38</v>
      </c>
      <c r="K356" s="35" t="s">
        <v>266</v>
      </c>
      <c r="L356" s="35" t="s">
        <v>266</v>
      </c>
      <c r="M356" s="35">
        <v>4</v>
      </c>
      <c r="N356" s="34">
        <v>3296000</v>
      </c>
      <c r="O356" s="34">
        <f>Tabla1[[#This Row],[VALOR ESTIMADO MENSUAL]]*Tabla1[[#This Row],[DURACIÓN ESTIMADA DEL CONTRATO
(días o meses)]]</f>
        <v>13184000</v>
      </c>
      <c r="P356" s="32" t="s">
        <v>867</v>
      </c>
      <c r="Q356" s="33" t="s">
        <v>41</v>
      </c>
      <c r="R356" s="33" t="s">
        <v>42</v>
      </c>
      <c r="S356" s="33" t="s">
        <v>43</v>
      </c>
      <c r="T356" s="35"/>
      <c r="U356" s="32" t="s">
        <v>868</v>
      </c>
      <c r="V356" s="36" t="s">
        <v>869</v>
      </c>
    </row>
    <row r="357" spans="1:22" s="156" customFormat="1" ht="409.5" x14ac:dyDescent="0.25">
      <c r="A357" s="6" t="s">
        <v>881</v>
      </c>
      <c r="B357" s="32" t="s">
        <v>31</v>
      </c>
      <c r="C357" s="32" t="s">
        <v>32</v>
      </c>
      <c r="D357" s="32" t="s">
        <v>834</v>
      </c>
      <c r="E357" s="32" t="s">
        <v>34</v>
      </c>
      <c r="F357" s="32" t="s">
        <v>865</v>
      </c>
      <c r="G357" s="103">
        <v>80111600</v>
      </c>
      <c r="H357" s="32" t="s">
        <v>866</v>
      </c>
      <c r="I357" s="32" t="s">
        <v>56</v>
      </c>
      <c r="J357" s="32" t="s">
        <v>38</v>
      </c>
      <c r="K357" s="33" t="s">
        <v>254</v>
      </c>
      <c r="L357" s="33" t="s">
        <v>254</v>
      </c>
      <c r="M357" s="32">
        <v>6</v>
      </c>
      <c r="N357" s="34">
        <v>3296000</v>
      </c>
      <c r="O357" s="34">
        <f>Tabla1[[#This Row],[VALOR ESTIMADO MENSUAL]]*Tabla1[[#This Row],[DURACIÓN ESTIMADA DEL CONTRATO
(días o meses)]]</f>
        <v>19776000</v>
      </c>
      <c r="P357" s="32" t="s">
        <v>867</v>
      </c>
      <c r="Q357" s="33" t="s">
        <v>41</v>
      </c>
      <c r="R357" s="33" t="s">
        <v>42</v>
      </c>
      <c r="S357" s="33" t="s">
        <v>43</v>
      </c>
      <c r="T357" s="32" t="s">
        <v>0</v>
      </c>
      <c r="U357" s="32" t="s">
        <v>868</v>
      </c>
      <c r="V357" s="36" t="s">
        <v>869</v>
      </c>
    </row>
    <row r="358" spans="1:22" s="156" customFormat="1" ht="409.5" x14ac:dyDescent="0.25">
      <c r="A358" s="6" t="s">
        <v>882</v>
      </c>
      <c r="B358" s="32" t="s">
        <v>31</v>
      </c>
      <c r="C358" s="32" t="s">
        <v>32</v>
      </c>
      <c r="D358" s="32" t="s">
        <v>834</v>
      </c>
      <c r="E358" s="32" t="s">
        <v>34</v>
      </c>
      <c r="F358" s="32" t="s">
        <v>865</v>
      </c>
      <c r="G358" s="103">
        <v>80111600</v>
      </c>
      <c r="H358" s="32" t="s">
        <v>866</v>
      </c>
      <c r="I358" s="32" t="s">
        <v>56</v>
      </c>
      <c r="J358" s="32" t="s">
        <v>38</v>
      </c>
      <c r="K358" s="35" t="s">
        <v>266</v>
      </c>
      <c r="L358" s="35" t="s">
        <v>266</v>
      </c>
      <c r="M358" s="35">
        <v>4</v>
      </c>
      <c r="N358" s="34">
        <v>3296000</v>
      </c>
      <c r="O358" s="34">
        <f>Tabla1[[#This Row],[VALOR ESTIMADO MENSUAL]]*Tabla1[[#This Row],[DURACIÓN ESTIMADA DEL CONTRATO
(días o meses)]]</f>
        <v>13184000</v>
      </c>
      <c r="P358" s="32" t="s">
        <v>867</v>
      </c>
      <c r="Q358" s="33" t="s">
        <v>41</v>
      </c>
      <c r="R358" s="33" t="s">
        <v>42</v>
      </c>
      <c r="S358" s="33" t="s">
        <v>43</v>
      </c>
      <c r="T358" s="35"/>
      <c r="U358" s="32" t="s">
        <v>868</v>
      </c>
      <c r="V358" s="36" t="s">
        <v>869</v>
      </c>
    </row>
    <row r="359" spans="1:22" s="156" customFormat="1" ht="409.5" x14ac:dyDescent="0.25">
      <c r="A359" s="6" t="s">
        <v>883</v>
      </c>
      <c r="B359" s="32" t="s">
        <v>31</v>
      </c>
      <c r="C359" s="32" t="s">
        <v>32</v>
      </c>
      <c r="D359" s="32" t="s">
        <v>834</v>
      </c>
      <c r="E359" s="32" t="s">
        <v>34</v>
      </c>
      <c r="F359" s="32" t="s">
        <v>865</v>
      </c>
      <c r="G359" s="103">
        <v>80111600</v>
      </c>
      <c r="H359" s="32" t="s">
        <v>866</v>
      </c>
      <c r="I359" s="32" t="s">
        <v>56</v>
      </c>
      <c r="J359" s="32" t="s">
        <v>38</v>
      </c>
      <c r="K359" s="33" t="s">
        <v>254</v>
      </c>
      <c r="L359" s="33" t="s">
        <v>254</v>
      </c>
      <c r="M359" s="32">
        <v>6</v>
      </c>
      <c r="N359" s="34">
        <v>3296000</v>
      </c>
      <c r="O359" s="34">
        <f>Tabla1[[#This Row],[VALOR ESTIMADO MENSUAL]]*Tabla1[[#This Row],[DURACIÓN ESTIMADA DEL CONTRATO
(días o meses)]]</f>
        <v>19776000</v>
      </c>
      <c r="P359" s="32" t="s">
        <v>867</v>
      </c>
      <c r="Q359" s="33" t="s">
        <v>41</v>
      </c>
      <c r="R359" s="33" t="s">
        <v>42</v>
      </c>
      <c r="S359" s="33" t="s">
        <v>43</v>
      </c>
      <c r="T359" s="32" t="s">
        <v>0</v>
      </c>
      <c r="U359" s="32" t="s">
        <v>868</v>
      </c>
      <c r="V359" s="36" t="s">
        <v>869</v>
      </c>
    </row>
    <row r="360" spans="1:22" s="156" customFormat="1" ht="409.5" x14ac:dyDescent="0.25">
      <c r="A360" s="6" t="s">
        <v>884</v>
      </c>
      <c r="B360" s="32" t="s">
        <v>31</v>
      </c>
      <c r="C360" s="32" t="s">
        <v>32</v>
      </c>
      <c r="D360" s="32" t="s">
        <v>834</v>
      </c>
      <c r="E360" s="32" t="s">
        <v>34</v>
      </c>
      <c r="F360" s="32" t="s">
        <v>865</v>
      </c>
      <c r="G360" s="103">
        <v>80111600</v>
      </c>
      <c r="H360" s="32" t="s">
        <v>866</v>
      </c>
      <c r="I360" s="32" t="s">
        <v>56</v>
      </c>
      <c r="J360" s="32" t="s">
        <v>38</v>
      </c>
      <c r="K360" s="35" t="s">
        <v>266</v>
      </c>
      <c r="L360" s="35" t="s">
        <v>266</v>
      </c>
      <c r="M360" s="35">
        <v>4</v>
      </c>
      <c r="N360" s="34">
        <v>3296000</v>
      </c>
      <c r="O360" s="34">
        <f>Tabla1[[#This Row],[VALOR ESTIMADO MENSUAL]]*Tabla1[[#This Row],[DURACIÓN ESTIMADA DEL CONTRATO
(días o meses)]]</f>
        <v>13184000</v>
      </c>
      <c r="P360" s="32" t="s">
        <v>867</v>
      </c>
      <c r="Q360" s="33" t="s">
        <v>41</v>
      </c>
      <c r="R360" s="33" t="s">
        <v>42</v>
      </c>
      <c r="S360" s="33" t="s">
        <v>43</v>
      </c>
      <c r="T360" s="35"/>
      <c r="U360" s="32" t="s">
        <v>868</v>
      </c>
      <c r="V360" s="36" t="s">
        <v>869</v>
      </c>
    </row>
    <row r="361" spans="1:22" s="156" customFormat="1" ht="409.5" x14ac:dyDescent="0.25">
      <c r="A361" s="6" t="s">
        <v>885</v>
      </c>
      <c r="B361" s="32" t="s">
        <v>31</v>
      </c>
      <c r="C361" s="32" t="s">
        <v>32</v>
      </c>
      <c r="D361" s="32" t="s">
        <v>834</v>
      </c>
      <c r="E361" s="32" t="s">
        <v>34</v>
      </c>
      <c r="F361" s="32" t="s">
        <v>865</v>
      </c>
      <c r="G361" s="103">
        <v>80111600</v>
      </c>
      <c r="H361" s="32" t="s">
        <v>866</v>
      </c>
      <c r="I361" s="32" t="s">
        <v>56</v>
      </c>
      <c r="J361" s="32" t="s">
        <v>38</v>
      </c>
      <c r="K361" s="33" t="s">
        <v>254</v>
      </c>
      <c r="L361" s="33" t="s">
        <v>254</v>
      </c>
      <c r="M361" s="32">
        <v>6</v>
      </c>
      <c r="N361" s="34">
        <v>3296000</v>
      </c>
      <c r="O361" s="34">
        <f>Tabla1[[#This Row],[VALOR ESTIMADO MENSUAL]]*Tabla1[[#This Row],[DURACIÓN ESTIMADA DEL CONTRATO
(días o meses)]]</f>
        <v>19776000</v>
      </c>
      <c r="P361" s="32" t="s">
        <v>867</v>
      </c>
      <c r="Q361" s="33" t="s">
        <v>41</v>
      </c>
      <c r="R361" s="33" t="s">
        <v>42</v>
      </c>
      <c r="S361" s="33" t="s">
        <v>43</v>
      </c>
      <c r="T361" s="32" t="s">
        <v>0</v>
      </c>
      <c r="U361" s="32" t="s">
        <v>868</v>
      </c>
      <c r="V361" s="36" t="s">
        <v>869</v>
      </c>
    </row>
    <row r="362" spans="1:22" s="156" customFormat="1" ht="409.5" x14ac:dyDescent="0.25">
      <c r="A362" s="6" t="s">
        <v>886</v>
      </c>
      <c r="B362" s="32" t="s">
        <v>31</v>
      </c>
      <c r="C362" s="32" t="s">
        <v>32</v>
      </c>
      <c r="D362" s="32" t="s">
        <v>834</v>
      </c>
      <c r="E362" s="32" t="s">
        <v>34</v>
      </c>
      <c r="F362" s="32" t="s">
        <v>865</v>
      </c>
      <c r="G362" s="103">
        <v>80111600</v>
      </c>
      <c r="H362" s="32" t="s">
        <v>866</v>
      </c>
      <c r="I362" s="32" t="s">
        <v>56</v>
      </c>
      <c r="J362" s="32" t="s">
        <v>38</v>
      </c>
      <c r="K362" s="35" t="s">
        <v>266</v>
      </c>
      <c r="L362" s="35" t="s">
        <v>266</v>
      </c>
      <c r="M362" s="35">
        <v>4</v>
      </c>
      <c r="N362" s="34">
        <v>3296000</v>
      </c>
      <c r="O362" s="34">
        <f>Tabla1[[#This Row],[VALOR ESTIMADO MENSUAL]]*Tabla1[[#This Row],[DURACIÓN ESTIMADA DEL CONTRATO
(días o meses)]]</f>
        <v>13184000</v>
      </c>
      <c r="P362" s="32" t="s">
        <v>867</v>
      </c>
      <c r="Q362" s="33" t="s">
        <v>41</v>
      </c>
      <c r="R362" s="33" t="s">
        <v>42</v>
      </c>
      <c r="S362" s="33" t="s">
        <v>43</v>
      </c>
      <c r="T362" s="35"/>
      <c r="U362" s="32" t="s">
        <v>868</v>
      </c>
      <c r="V362" s="36" t="s">
        <v>869</v>
      </c>
    </row>
    <row r="363" spans="1:22" s="156" customFormat="1" ht="409.5" x14ac:dyDescent="0.25">
      <c r="A363" s="6" t="s">
        <v>887</v>
      </c>
      <c r="B363" s="32" t="s">
        <v>31</v>
      </c>
      <c r="C363" s="32" t="s">
        <v>32</v>
      </c>
      <c r="D363" s="32" t="s">
        <v>834</v>
      </c>
      <c r="E363" s="32" t="s">
        <v>34</v>
      </c>
      <c r="F363" s="32" t="s">
        <v>865</v>
      </c>
      <c r="G363" s="103">
        <v>80111600</v>
      </c>
      <c r="H363" s="32" t="s">
        <v>866</v>
      </c>
      <c r="I363" s="32" t="s">
        <v>56</v>
      </c>
      <c r="J363" s="32" t="s">
        <v>38</v>
      </c>
      <c r="K363" s="33" t="s">
        <v>254</v>
      </c>
      <c r="L363" s="33" t="s">
        <v>254</v>
      </c>
      <c r="M363" s="32">
        <v>6</v>
      </c>
      <c r="N363" s="34">
        <v>3296000</v>
      </c>
      <c r="O363" s="34">
        <f>Tabla1[[#This Row],[VALOR ESTIMADO MENSUAL]]*Tabla1[[#This Row],[DURACIÓN ESTIMADA DEL CONTRATO
(días o meses)]]</f>
        <v>19776000</v>
      </c>
      <c r="P363" s="32" t="s">
        <v>867</v>
      </c>
      <c r="Q363" s="33" t="s">
        <v>41</v>
      </c>
      <c r="R363" s="33" t="s">
        <v>42</v>
      </c>
      <c r="S363" s="33" t="s">
        <v>43</v>
      </c>
      <c r="T363" s="32" t="s">
        <v>0</v>
      </c>
      <c r="U363" s="32" t="s">
        <v>868</v>
      </c>
      <c r="V363" s="36" t="s">
        <v>869</v>
      </c>
    </row>
    <row r="364" spans="1:22" s="156" customFormat="1" ht="409.5" x14ac:dyDescent="0.25">
      <c r="A364" s="6" t="s">
        <v>888</v>
      </c>
      <c r="B364" s="32" t="s">
        <v>31</v>
      </c>
      <c r="C364" s="32" t="s">
        <v>32</v>
      </c>
      <c r="D364" s="32" t="s">
        <v>834</v>
      </c>
      <c r="E364" s="32" t="s">
        <v>34</v>
      </c>
      <c r="F364" s="32" t="s">
        <v>865</v>
      </c>
      <c r="G364" s="103">
        <v>80111600</v>
      </c>
      <c r="H364" s="32" t="s">
        <v>866</v>
      </c>
      <c r="I364" s="32" t="s">
        <v>56</v>
      </c>
      <c r="J364" s="32" t="s">
        <v>38</v>
      </c>
      <c r="K364" s="35" t="s">
        <v>266</v>
      </c>
      <c r="L364" s="35" t="s">
        <v>266</v>
      </c>
      <c r="M364" s="35">
        <v>4</v>
      </c>
      <c r="N364" s="34">
        <v>3296000</v>
      </c>
      <c r="O364" s="34">
        <f>Tabla1[[#This Row],[VALOR ESTIMADO MENSUAL]]*Tabla1[[#This Row],[DURACIÓN ESTIMADA DEL CONTRATO
(días o meses)]]</f>
        <v>13184000</v>
      </c>
      <c r="P364" s="32" t="s">
        <v>867</v>
      </c>
      <c r="Q364" s="33" t="s">
        <v>41</v>
      </c>
      <c r="R364" s="33" t="s">
        <v>42</v>
      </c>
      <c r="S364" s="33" t="s">
        <v>43</v>
      </c>
      <c r="T364" s="35"/>
      <c r="U364" s="32" t="s">
        <v>868</v>
      </c>
      <c r="V364" s="36" t="s">
        <v>869</v>
      </c>
    </row>
    <row r="365" spans="1:22" s="156" customFormat="1" ht="409.5" x14ac:dyDescent="0.25">
      <c r="A365" s="6" t="s">
        <v>889</v>
      </c>
      <c r="B365" s="32" t="s">
        <v>31</v>
      </c>
      <c r="C365" s="32" t="s">
        <v>32</v>
      </c>
      <c r="D365" s="32" t="s">
        <v>834</v>
      </c>
      <c r="E365" s="32" t="s">
        <v>34</v>
      </c>
      <c r="F365" s="32" t="s">
        <v>865</v>
      </c>
      <c r="G365" s="103">
        <v>80111600</v>
      </c>
      <c r="H365" s="32" t="s">
        <v>866</v>
      </c>
      <c r="I365" s="32" t="s">
        <v>56</v>
      </c>
      <c r="J365" s="32" t="s">
        <v>38</v>
      </c>
      <c r="K365" s="33" t="s">
        <v>254</v>
      </c>
      <c r="L365" s="33" t="s">
        <v>254</v>
      </c>
      <c r="M365" s="32">
        <v>6</v>
      </c>
      <c r="N365" s="34">
        <v>3296000</v>
      </c>
      <c r="O365" s="34">
        <f>Tabla1[[#This Row],[VALOR ESTIMADO MENSUAL]]*Tabla1[[#This Row],[DURACIÓN ESTIMADA DEL CONTRATO
(días o meses)]]</f>
        <v>19776000</v>
      </c>
      <c r="P365" s="32" t="s">
        <v>867</v>
      </c>
      <c r="Q365" s="33" t="s">
        <v>41</v>
      </c>
      <c r="R365" s="33" t="s">
        <v>42</v>
      </c>
      <c r="S365" s="33" t="s">
        <v>43</v>
      </c>
      <c r="T365" s="32" t="s">
        <v>0</v>
      </c>
      <c r="U365" s="32" t="s">
        <v>868</v>
      </c>
      <c r="V365" s="36" t="s">
        <v>869</v>
      </c>
    </row>
    <row r="366" spans="1:22" s="156" customFormat="1" ht="409.5" x14ac:dyDescent="0.25">
      <c r="A366" s="6" t="s">
        <v>890</v>
      </c>
      <c r="B366" s="32" t="s">
        <v>31</v>
      </c>
      <c r="C366" s="32" t="s">
        <v>32</v>
      </c>
      <c r="D366" s="32" t="s">
        <v>834</v>
      </c>
      <c r="E366" s="32" t="s">
        <v>34</v>
      </c>
      <c r="F366" s="32" t="s">
        <v>865</v>
      </c>
      <c r="G366" s="103">
        <v>80111600</v>
      </c>
      <c r="H366" s="32" t="s">
        <v>866</v>
      </c>
      <c r="I366" s="32" t="s">
        <v>56</v>
      </c>
      <c r="J366" s="32" t="s">
        <v>38</v>
      </c>
      <c r="K366" s="35" t="s">
        <v>266</v>
      </c>
      <c r="L366" s="35" t="s">
        <v>266</v>
      </c>
      <c r="M366" s="35">
        <v>4</v>
      </c>
      <c r="N366" s="34">
        <v>3296000</v>
      </c>
      <c r="O366" s="34">
        <f>Tabla1[[#This Row],[VALOR ESTIMADO MENSUAL]]*Tabla1[[#This Row],[DURACIÓN ESTIMADA DEL CONTRATO
(días o meses)]]</f>
        <v>13184000</v>
      </c>
      <c r="P366" s="32" t="s">
        <v>867</v>
      </c>
      <c r="Q366" s="33" t="s">
        <v>41</v>
      </c>
      <c r="R366" s="33" t="s">
        <v>42</v>
      </c>
      <c r="S366" s="33" t="s">
        <v>43</v>
      </c>
      <c r="T366" s="35"/>
      <c r="U366" s="32" t="s">
        <v>868</v>
      </c>
      <c r="V366" s="36" t="s">
        <v>869</v>
      </c>
    </row>
    <row r="367" spans="1:22" s="156" customFormat="1" ht="409.5" x14ac:dyDescent="0.25">
      <c r="A367" s="6" t="s">
        <v>891</v>
      </c>
      <c r="B367" s="32" t="s">
        <v>31</v>
      </c>
      <c r="C367" s="32" t="s">
        <v>32</v>
      </c>
      <c r="D367" s="32" t="s">
        <v>834</v>
      </c>
      <c r="E367" s="32" t="s">
        <v>34</v>
      </c>
      <c r="F367" s="32" t="s">
        <v>865</v>
      </c>
      <c r="G367" s="103">
        <v>80111600</v>
      </c>
      <c r="H367" s="32" t="s">
        <v>866</v>
      </c>
      <c r="I367" s="32" t="s">
        <v>56</v>
      </c>
      <c r="J367" s="32" t="s">
        <v>38</v>
      </c>
      <c r="K367" s="33" t="s">
        <v>254</v>
      </c>
      <c r="L367" s="33" t="s">
        <v>254</v>
      </c>
      <c r="M367" s="32">
        <v>6</v>
      </c>
      <c r="N367" s="34">
        <v>3296000</v>
      </c>
      <c r="O367" s="34">
        <f>Tabla1[[#This Row],[VALOR ESTIMADO MENSUAL]]*Tabla1[[#This Row],[DURACIÓN ESTIMADA DEL CONTRATO
(días o meses)]]</f>
        <v>19776000</v>
      </c>
      <c r="P367" s="32" t="s">
        <v>867</v>
      </c>
      <c r="Q367" s="33" t="s">
        <v>41</v>
      </c>
      <c r="R367" s="33" t="s">
        <v>42</v>
      </c>
      <c r="S367" s="33" t="s">
        <v>43</v>
      </c>
      <c r="T367" s="32" t="s">
        <v>0</v>
      </c>
      <c r="U367" s="32" t="s">
        <v>868</v>
      </c>
      <c r="V367" s="36" t="s">
        <v>869</v>
      </c>
    </row>
    <row r="368" spans="1:22" s="156" customFormat="1" ht="409.5" x14ac:dyDescent="0.25">
      <c r="A368" s="6" t="s">
        <v>892</v>
      </c>
      <c r="B368" s="32" t="s">
        <v>31</v>
      </c>
      <c r="C368" s="32" t="s">
        <v>32</v>
      </c>
      <c r="D368" s="32" t="s">
        <v>834</v>
      </c>
      <c r="E368" s="32" t="s">
        <v>34</v>
      </c>
      <c r="F368" s="32" t="s">
        <v>865</v>
      </c>
      <c r="G368" s="103">
        <v>80111600</v>
      </c>
      <c r="H368" s="32" t="s">
        <v>866</v>
      </c>
      <c r="I368" s="32" t="s">
        <v>56</v>
      </c>
      <c r="J368" s="32" t="s">
        <v>38</v>
      </c>
      <c r="K368" s="35" t="s">
        <v>266</v>
      </c>
      <c r="L368" s="35" t="s">
        <v>266</v>
      </c>
      <c r="M368" s="35">
        <v>4</v>
      </c>
      <c r="N368" s="34">
        <v>3296000</v>
      </c>
      <c r="O368" s="34">
        <f>Tabla1[[#This Row],[VALOR ESTIMADO MENSUAL]]*Tabla1[[#This Row],[DURACIÓN ESTIMADA DEL CONTRATO
(días o meses)]]</f>
        <v>13184000</v>
      </c>
      <c r="P368" s="32" t="s">
        <v>867</v>
      </c>
      <c r="Q368" s="33" t="s">
        <v>41</v>
      </c>
      <c r="R368" s="33" t="s">
        <v>42</v>
      </c>
      <c r="S368" s="33" t="s">
        <v>43</v>
      </c>
      <c r="T368" s="35"/>
      <c r="U368" s="32" t="s">
        <v>868</v>
      </c>
      <c r="V368" s="36" t="s">
        <v>869</v>
      </c>
    </row>
    <row r="369" spans="1:22" s="156" customFormat="1" ht="409.5" x14ac:dyDescent="0.25">
      <c r="A369" s="6" t="s">
        <v>893</v>
      </c>
      <c r="B369" s="32" t="s">
        <v>31</v>
      </c>
      <c r="C369" s="32" t="s">
        <v>32</v>
      </c>
      <c r="D369" s="32" t="s">
        <v>834</v>
      </c>
      <c r="E369" s="32" t="s">
        <v>34</v>
      </c>
      <c r="F369" s="32" t="s">
        <v>865</v>
      </c>
      <c r="G369" s="103">
        <v>80111600</v>
      </c>
      <c r="H369" s="32" t="s">
        <v>866</v>
      </c>
      <c r="I369" s="32" t="s">
        <v>56</v>
      </c>
      <c r="J369" s="32" t="s">
        <v>38</v>
      </c>
      <c r="K369" s="33" t="s">
        <v>254</v>
      </c>
      <c r="L369" s="33" t="s">
        <v>254</v>
      </c>
      <c r="M369" s="32">
        <v>6</v>
      </c>
      <c r="N369" s="34">
        <v>3296000</v>
      </c>
      <c r="O369" s="34">
        <f>Tabla1[[#This Row],[VALOR ESTIMADO MENSUAL]]*Tabla1[[#This Row],[DURACIÓN ESTIMADA DEL CONTRATO
(días o meses)]]</f>
        <v>19776000</v>
      </c>
      <c r="P369" s="32" t="s">
        <v>867</v>
      </c>
      <c r="Q369" s="33" t="s">
        <v>41</v>
      </c>
      <c r="R369" s="33" t="s">
        <v>42</v>
      </c>
      <c r="S369" s="33" t="s">
        <v>43</v>
      </c>
      <c r="T369" s="32" t="s">
        <v>0</v>
      </c>
      <c r="U369" s="32" t="s">
        <v>868</v>
      </c>
      <c r="V369" s="36" t="s">
        <v>869</v>
      </c>
    </row>
    <row r="370" spans="1:22" s="156" customFormat="1" ht="409.5" x14ac:dyDescent="0.25">
      <c r="A370" s="6" t="s">
        <v>894</v>
      </c>
      <c r="B370" s="32" t="s">
        <v>31</v>
      </c>
      <c r="C370" s="32" t="s">
        <v>32</v>
      </c>
      <c r="D370" s="32" t="s">
        <v>834</v>
      </c>
      <c r="E370" s="32" t="s">
        <v>34</v>
      </c>
      <c r="F370" s="32" t="s">
        <v>865</v>
      </c>
      <c r="G370" s="103">
        <v>80111600</v>
      </c>
      <c r="H370" s="32" t="s">
        <v>866</v>
      </c>
      <c r="I370" s="32" t="s">
        <v>56</v>
      </c>
      <c r="J370" s="32" t="s">
        <v>38</v>
      </c>
      <c r="K370" s="35" t="s">
        <v>266</v>
      </c>
      <c r="L370" s="35" t="s">
        <v>266</v>
      </c>
      <c r="M370" s="35">
        <v>4</v>
      </c>
      <c r="N370" s="34">
        <v>3296000</v>
      </c>
      <c r="O370" s="34">
        <f>Tabla1[[#This Row],[VALOR ESTIMADO MENSUAL]]*Tabla1[[#This Row],[DURACIÓN ESTIMADA DEL CONTRATO
(días o meses)]]</f>
        <v>13184000</v>
      </c>
      <c r="P370" s="32" t="s">
        <v>867</v>
      </c>
      <c r="Q370" s="33" t="s">
        <v>41</v>
      </c>
      <c r="R370" s="33" t="s">
        <v>42</v>
      </c>
      <c r="S370" s="33" t="s">
        <v>43</v>
      </c>
      <c r="T370" s="35"/>
      <c r="U370" s="32" t="s">
        <v>868</v>
      </c>
      <c r="V370" s="36" t="s">
        <v>869</v>
      </c>
    </row>
    <row r="371" spans="1:22" s="156" customFormat="1" ht="409.5" x14ac:dyDescent="0.25">
      <c r="A371" s="6" t="s">
        <v>895</v>
      </c>
      <c r="B371" s="32" t="s">
        <v>31</v>
      </c>
      <c r="C371" s="32" t="s">
        <v>32</v>
      </c>
      <c r="D371" s="32" t="s">
        <v>834</v>
      </c>
      <c r="E371" s="32" t="s">
        <v>34</v>
      </c>
      <c r="F371" s="32" t="s">
        <v>865</v>
      </c>
      <c r="G371" s="103">
        <v>80111600</v>
      </c>
      <c r="H371" s="32" t="s">
        <v>866</v>
      </c>
      <c r="I371" s="32" t="s">
        <v>56</v>
      </c>
      <c r="J371" s="32" t="s">
        <v>38</v>
      </c>
      <c r="K371" s="33" t="s">
        <v>254</v>
      </c>
      <c r="L371" s="33" t="s">
        <v>254</v>
      </c>
      <c r="M371" s="32">
        <v>6</v>
      </c>
      <c r="N371" s="34">
        <v>3296000</v>
      </c>
      <c r="O371" s="34">
        <f>Tabla1[[#This Row],[VALOR ESTIMADO MENSUAL]]*Tabla1[[#This Row],[DURACIÓN ESTIMADA DEL CONTRATO
(días o meses)]]</f>
        <v>19776000</v>
      </c>
      <c r="P371" s="32" t="s">
        <v>867</v>
      </c>
      <c r="Q371" s="33" t="s">
        <v>41</v>
      </c>
      <c r="R371" s="33" t="s">
        <v>42</v>
      </c>
      <c r="S371" s="33" t="s">
        <v>43</v>
      </c>
      <c r="T371" s="32" t="s">
        <v>0</v>
      </c>
      <c r="U371" s="32" t="s">
        <v>868</v>
      </c>
      <c r="V371" s="36" t="s">
        <v>869</v>
      </c>
    </row>
    <row r="372" spans="1:22" s="156" customFormat="1" ht="409.5" x14ac:dyDescent="0.25">
      <c r="A372" s="6" t="s">
        <v>896</v>
      </c>
      <c r="B372" s="32" t="s">
        <v>31</v>
      </c>
      <c r="C372" s="32" t="s">
        <v>32</v>
      </c>
      <c r="D372" s="32" t="s">
        <v>834</v>
      </c>
      <c r="E372" s="32" t="s">
        <v>34</v>
      </c>
      <c r="F372" s="32" t="s">
        <v>865</v>
      </c>
      <c r="G372" s="103">
        <v>80111600</v>
      </c>
      <c r="H372" s="32" t="s">
        <v>866</v>
      </c>
      <c r="I372" s="32" t="s">
        <v>56</v>
      </c>
      <c r="J372" s="32" t="s">
        <v>38</v>
      </c>
      <c r="K372" s="35" t="s">
        <v>266</v>
      </c>
      <c r="L372" s="35" t="s">
        <v>266</v>
      </c>
      <c r="M372" s="35">
        <v>4</v>
      </c>
      <c r="N372" s="34">
        <v>3296000</v>
      </c>
      <c r="O372" s="34">
        <f>Tabla1[[#This Row],[VALOR ESTIMADO MENSUAL]]*Tabla1[[#This Row],[DURACIÓN ESTIMADA DEL CONTRATO
(días o meses)]]</f>
        <v>13184000</v>
      </c>
      <c r="P372" s="32" t="s">
        <v>867</v>
      </c>
      <c r="Q372" s="33" t="s">
        <v>41</v>
      </c>
      <c r="R372" s="33" t="s">
        <v>42</v>
      </c>
      <c r="S372" s="33" t="s">
        <v>43</v>
      </c>
      <c r="T372" s="35"/>
      <c r="U372" s="32" t="s">
        <v>868</v>
      </c>
      <c r="V372" s="36" t="s">
        <v>869</v>
      </c>
    </row>
    <row r="373" spans="1:22" s="156" customFormat="1" ht="409.5" x14ac:dyDescent="0.25">
      <c r="A373" s="6" t="s">
        <v>897</v>
      </c>
      <c r="B373" s="32" t="s">
        <v>31</v>
      </c>
      <c r="C373" s="32" t="s">
        <v>32</v>
      </c>
      <c r="D373" s="32" t="s">
        <v>834</v>
      </c>
      <c r="E373" s="32" t="s">
        <v>34</v>
      </c>
      <c r="F373" s="32" t="s">
        <v>865</v>
      </c>
      <c r="G373" s="103">
        <v>80111600</v>
      </c>
      <c r="H373" s="32" t="s">
        <v>866</v>
      </c>
      <c r="I373" s="32" t="s">
        <v>56</v>
      </c>
      <c r="J373" s="32" t="s">
        <v>38</v>
      </c>
      <c r="K373" s="33" t="s">
        <v>254</v>
      </c>
      <c r="L373" s="33" t="s">
        <v>254</v>
      </c>
      <c r="M373" s="32">
        <v>6</v>
      </c>
      <c r="N373" s="34">
        <v>3296000</v>
      </c>
      <c r="O373" s="34">
        <f>Tabla1[[#This Row],[VALOR ESTIMADO MENSUAL]]*Tabla1[[#This Row],[DURACIÓN ESTIMADA DEL CONTRATO
(días o meses)]]</f>
        <v>19776000</v>
      </c>
      <c r="P373" s="32" t="s">
        <v>867</v>
      </c>
      <c r="Q373" s="33" t="s">
        <v>41</v>
      </c>
      <c r="R373" s="33" t="s">
        <v>42</v>
      </c>
      <c r="S373" s="33" t="s">
        <v>43</v>
      </c>
      <c r="T373" s="32" t="s">
        <v>0</v>
      </c>
      <c r="U373" s="32" t="s">
        <v>868</v>
      </c>
      <c r="V373" s="36" t="s">
        <v>869</v>
      </c>
    </row>
    <row r="374" spans="1:22" s="156" customFormat="1" ht="409.5" x14ac:dyDescent="0.25">
      <c r="A374" s="6" t="s">
        <v>898</v>
      </c>
      <c r="B374" s="32" t="s">
        <v>31</v>
      </c>
      <c r="C374" s="32" t="s">
        <v>32</v>
      </c>
      <c r="D374" s="32" t="s">
        <v>834</v>
      </c>
      <c r="E374" s="32" t="s">
        <v>34</v>
      </c>
      <c r="F374" s="32" t="s">
        <v>865</v>
      </c>
      <c r="G374" s="103">
        <v>80111600</v>
      </c>
      <c r="H374" s="32" t="s">
        <v>866</v>
      </c>
      <c r="I374" s="32" t="s">
        <v>56</v>
      </c>
      <c r="J374" s="32" t="s">
        <v>38</v>
      </c>
      <c r="K374" s="35" t="s">
        <v>266</v>
      </c>
      <c r="L374" s="35" t="s">
        <v>266</v>
      </c>
      <c r="M374" s="35">
        <v>4</v>
      </c>
      <c r="N374" s="34">
        <v>3296000</v>
      </c>
      <c r="O374" s="34">
        <f>Tabla1[[#This Row],[VALOR ESTIMADO MENSUAL]]*Tabla1[[#This Row],[DURACIÓN ESTIMADA DEL CONTRATO
(días o meses)]]</f>
        <v>13184000</v>
      </c>
      <c r="P374" s="32" t="s">
        <v>867</v>
      </c>
      <c r="Q374" s="33" t="s">
        <v>41</v>
      </c>
      <c r="R374" s="33" t="s">
        <v>42</v>
      </c>
      <c r="S374" s="33" t="s">
        <v>43</v>
      </c>
      <c r="T374" s="35"/>
      <c r="U374" s="32" t="s">
        <v>868</v>
      </c>
      <c r="V374" s="36" t="s">
        <v>869</v>
      </c>
    </row>
    <row r="375" spans="1:22" s="156" customFormat="1" ht="409.5" x14ac:dyDescent="0.25">
      <c r="A375" s="6" t="s">
        <v>899</v>
      </c>
      <c r="B375" s="32" t="s">
        <v>31</v>
      </c>
      <c r="C375" s="32" t="s">
        <v>32</v>
      </c>
      <c r="D375" s="32" t="s">
        <v>834</v>
      </c>
      <c r="E375" s="32" t="s">
        <v>34</v>
      </c>
      <c r="F375" s="32" t="s">
        <v>865</v>
      </c>
      <c r="G375" s="103">
        <v>80111600</v>
      </c>
      <c r="H375" s="32" t="s">
        <v>866</v>
      </c>
      <c r="I375" s="32" t="s">
        <v>56</v>
      </c>
      <c r="J375" s="32" t="s">
        <v>38</v>
      </c>
      <c r="K375" s="33" t="s">
        <v>254</v>
      </c>
      <c r="L375" s="33" t="s">
        <v>254</v>
      </c>
      <c r="M375" s="32">
        <v>6</v>
      </c>
      <c r="N375" s="34">
        <v>3296000</v>
      </c>
      <c r="O375" s="34">
        <f>Tabla1[[#This Row],[VALOR ESTIMADO MENSUAL]]*Tabla1[[#This Row],[DURACIÓN ESTIMADA DEL CONTRATO
(días o meses)]]</f>
        <v>19776000</v>
      </c>
      <c r="P375" s="32" t="s">
        <v>867</v>
      </c>
      <c r="Q375" s="33" t="s">
        <v>41</v>
      </c>
      <c r="R375" s="33" t="s">
        <v>42</v>
      </c>
      <c r="S375" s="33" t="s">
        <v>43</v>
      </c>
      <c r="T375" s="32" t="s">
        <v>0</v>
      </c>
      <c r="U375" s="32" t="s">
        <v>868</v>
      </c>
      <c r="V375" s="36" t="s">
        <v>869</v>
      </c>
    </row>
    <row r="376" spans="1:22" s="156" customFormat="1" ht="409.5" x14ac:dyDescent="0.25">
      <c r="A376" s="6" t="s">
        <v>900</v>
      </c>
      <c r="B376" s="32" t="s">
        <v>31</v>
      </c>
      <c r="C376" s="32" t="s">
        <v>32</v>
      </c>
      <c r="D376" s="32" t="s">
        <v>834</v>
      </c>
      <c r="E376" s="32" t="s">
        <v>34</v>
      </c>
      <c r="F376" s="32" t="s">
        <v>865</v>
      </c>
      <c r="G376" s="103">
        <v>80111600</v>
      </c>
      <c r="H376" s="32" t="s">
        <v>866</v>
      </c>
      <c r="I376" s="32" t="s">
        <v>56</v>
      </c>
      <c r="J376" s="32" t="s">
        <v>38</v>
      </c>
      <c r="K376" s="35" t="s">
        <v>266</v>
      </c>
      <c r="L376" s="35" t="s">
        <v>266</v>
      </c>
      <c r="M376" s="35">
        <v>4</v>
      </c>
      <c r="N376" s="34">
        <v>3296000</v>
      </c>
      <c r="O376" s="34">
        <f>Tabla1[[#This Row],[VALOR ESTIMADO MENSUAL]]*Tabla1[[#This Row],[DURACIÓN ESTIMADA DEL CONTRATO
(días o meses)]]</f>
        <v>13184000</v>
      </c>
      <c r="P376" s="32" t="s">
        <v>867</v>
      </c>
      <c r="Q376" s="33" t="s">
        <v>41</v>
      </c>
      <c r="R376" s="33" t="s">
        <v>42</v>
      </c>
      <c r="S376" s="33" t="s">
        <v>43</v>
      </c>
      <c r="T376" s="35"/>
      <c r="U376" s="32" t="s">
        <v>868</v>
      </c>
      <c r="V376" s="36" t="s">
        <v>869</v>
      </c>
    </row>
    <row r="377" spans="1:22" s="156" customFormat="1" ht="409.5" x14ac:dyDescent="0.25">
      <c r="A377" s="6" t="s">
        <v>901</v>
      </c>
      <c r="B377" s="32" t="s">
        <v>31</v>
      </c>
      <c r="C377" s="32" t="s">
        <v>32</v>
      </c>
      <c r="D377" s="32" t="s">
        <v>834</v>
      </c>
      <c r="E377" s="32" t="s">
        <v>34</v>
      </c>
      <c r="F377" s="32" t="s">
        <v>865</v>
      </c>
      <c r="G377" s="103">
        <v>80111600</v>
      </c>
      <c r="H377" s="32" t="s">
        <v>866</v>
      </c>
      <c r="I377" s="32" t="s">
        <v>56</v>
      </c>
      <c r="J377" s="32" t="s">
        <v>38</v>
      </c>
      <c r="K377" s="33" t="s">
        <v>254</v>
      </c>
      <c r="L377" s="33" t="s">
        <v>254</v>
      </c>
      <c r="M377" s="32">
        <v>6</v>
      </c>
      <c r="N377" s="34">
        <v>3296000</v>
      </c>
      <c r="O377" s="34">
        <f>Tabla1[[#This Row],[VALOR ESTIMADO MENSUAL]]*Tabla1[[#This Row],[DURACIÓN ESTIMADA DEL CONTRATO
(días o meses)]]</f>
        <v>19776000</v>
      </c>
      <c r="P377" s="32" t="s">
        <v>867</v>
      </c>
      <c r="Q377" s="33" t="s">
        <v>41</v>
      </c>
      <c r="R377" s="33" t="s">
        <v>42</v>
      </c>
      <c r="S377" s="33" t="s">
        <v>43</v>
      </c>
      <c r="T377" s="32" t="s">
        <v>0</v>
      </c>
      <c r="U377" s="32" t="s">
        <v>868</v>
      </c>
      <c r="V377" s="36" t="s">
        <v>869</v>
      </c>
    </row>
    <row r="378" spans="1:22" s="156" customFormat="1" ht="409.5" x14ac:dyDescent="0.25">
      <c r="A378" s="6" t="s">
        <v>902</v>
      </c>
      <c r="B378" s="32" t="s">
        <v>31</v>
      </c>
      <c r="C378" s="32" t="s">
        <v>32</v>
      </c>
      <c r="D378" s="32" t="s">
        <v>834</v>
      </c>
      <c r="E378" s="32" t="s">
        <v>34</v>
      </c>
      <c r="F378" s="32" t="s">
        <v>865</v>
      </c>
      <c r="G378" s="103">
        <v>80111600</v>
      </c>
      <c r="H378" s="32" t="s">
        <v>866</v>
      </c>
      <c r="I378" s="32" t="s">
        <v>56</v>
      </c>
      <c r="J378" s="32" t="s">
        <v>38</v>
      </c>
      <c r="K378" s="35" t="s">
        <v>266</v>
      </c>
      <c r="L378" s="35" t="s">
        <v>266</v>
      </c>
      <c r="M378" s="35">
        <v>4</v>
      </c>
      <c r="N378" s="34">
        <v>3296000</v>
      </c>
      <c r="O378" s="34">
        <f>Tabla1[[#This Row],[VALOR ESTIMADO MENSUAL]]*Tabla1[[#This Row],[DURACIÓN ESTIMADA DEL CONTRATO
(días o meses)]]</f>
        <v>13184000</v>
      </c>
      <c r="P378" s="32" t="s">
        <v>867</v>
      </c>
      <c r="Q378" s="33" t="s">
        <v>41</v>
      </c>
      <c r="R378" s="33" t="s">
        <v>42</v>
      </c>
      <c r="S378" s="33" t="s">
        <v>43</v>
      </c>
      <c r="T378" s="35"/>
      <c r="U378" s="32" t="s">
        <v>868</v>
      </c>
      <c r="V378" s="36" t="s">
        <v>869</v>
      </c>
    </row>
    <row r="379" spans="1:22" s="156" customFormat="1" ht="409.5" x14ac:dyDescent="0.25">
      <c r="A379" s="6" t="s">
        <v>903</v>
      </c>
      <c r="B379" s="32" t="s">
        <v>31</v>
      </c>
      <c r="C379" s="32" t="s">
        <v>32</v>
      </c>
      <c r="D379" s="32" t="s">
        <v>834</v>
      </c>
      <c r="E379" s="32" t="s">
        <v>34</v>
      </c>
      <c r="F379" s="32" t="s">
        <v>865</v>
      </c>
      <c r="G379" s="103">
        <v>80111600</v>
      </c>
      <c r="H379" s="32" t="s">
        <v>866</v>
      </c>
      <c r="I379" s="32" t="s">
        <v>56</v>
      </c>
      <c r="J379" s="32" t="s">
        <v>38</v>
      </c>
      <c r="K379" s="33" t="s">
        <v>254</v>
      </c>
      <c r="L379" s="33" t="s">
        <v>254</v>
      </c>
      <c r="M379" s="32">
        <v>6</v>
      </c>
      <c r="N379" s="34">
        <v>3296000</v>
      </c>
      <c r="O379" s="34">
        <f>Tabla1[[#This Row],[VALOR ESTIMADO MENSUAL]]*Tabla1[[#This Row],[DURACIÓN ESTIMADA DEL CONTRATO
(días o meses)]]</f>
        <v>19776000</v>
      </c>
      <c r="P379" s="32" t="s">
        <v>867</v>
      </c>
      <c r="Q379" s="33" t="s">
        <v>41</v>
      </c>
      <c r="R379" s="33" t="s">
        <v>42</v>
      </c>
      <c r="S379" s="33" t="s">
        <v>43</v>
      </c>
      <c r="T379" s="32" t="s">
        <v>0</v>
      </c>
      <c r="U379" s="32" t="s">
        <v>868</v>
      </c>
      <c r="V379" s="36" t="s">
        <v>869</v>
      </c>
    </row>
    <row r="380" spans="1:22" s="156" customFormat="1" ht="409.5" x14ac:dyDescent="0.25">
      <c r="A380" s="6" t="s">
        <v>904</v>
      </c>
      <c r="B380" s="32" t="s">
        <v>31</v>
      </c>
      <c r="C380" s="32" t="s">
        <v>32</v>
      </c>
      <c r="D380" s="32" t="s">
        <v>834</v>
      </c>
      <c r="E380" s="32" t="s">
        <v>34</v>
      </c>
      <c r="F380" s="32" t="s">
        <v>865</v>
      </c>
      <c r="G380" s="103">
        <v>80111600</v>
      </c>
      <c r="H380" s="32" t="s">
        <v>866</v>
      </c>
      <c r="I380" s="32" t="s">
        <v>56</v>
      </c>
      <c r="J380" s="32" t="s">
        <v>38</v>
      </c>
      <c r="K380" s="35" t="s">
        <v>266</v>
      </c>
      <c r="L380" s="35" t="s">
        <v>266</v>
      </c>
      <c r="M380" s="35">
        <v>4</v>
      </c>
      <c r="N380" s="34">
        <v>3296000</v>
      </c>
      <c r="O380" s="34">
        <f>Tabla1[[#This Row],[VALOR ESTIMADO MENSUAL]]*Tabla1[[#This Row],[DURACIÓN ESTIMADA DEL CONTRATO
(días o meses)]]</f>
        <v>13184000</v>
      </c>
      <c r="P380" s="32" t="s">
        <v>867</v>
      </c>
      <c r="Q380" s="33" t="s">
        <v>41</v>
      </c>
      <c r="R380" s="33" t="s">
        <v>42</v>
      </c>
      <c r="S380" s="33" t="s">
        <v>43</v>
      </c>
      <c r="T380" s="35"/>
      <c r="U380" s="32" t="s">
        <v>868</v>
      </c>
      <c r="V380" s="36" t="s">
        <v>869</v>
      </c>
    </row>
    <row r="381" spans="1:22" s="156" customFormat="1" ht="409.5" x14ac:dyDescent="0.25">
      <c r="A381" s="6" t="s">
        <v>905</v>
      </c>
      <c r="B381" s="32" t="s">
        <v>31</v>
      </c>
      <c r="C381" s="32" t="s">
        <v>32</v>
      </c>
      <c r="D381" s="32" t="s">
        <v>834</v>
      </c>
      <c r="E381" s="32" t="s">
        <v>34</v>
      </c>
      <c r="F381" s="32" t="s">
        <v>865</v>
      </c>
      <c r="G381" s="103">
        <v>80111600</v>
      </c>
      <c r="H381" s="32" t="s">
        <v>866</v>
      </c>
      <c r="I381" s="32" t="s">
        <v>56</v>
      </c>
      <c r="J381" s="32" t="s">
        <v>38</v>
      </c>
      <c r="K381" s="33" t="s">
        <v>254</v>
      </c>
      <c r="L381" s="33" t="s">
        <v>254</v>
      </c>
      <c r="M381" s="32">
        <v>6</v>
      </c>
      <c r="N381" s="34">
        <v>3296000</v>
      </c>
      <c r="O381" s="34">
        <f>Tabla1[[#This Row],[VALOR ESTIMADO MENSUAL]]*Tabla1[[#This Row],[DURACIÓN ESTIMADA DEL CONTRATO
(días o meses)]]</f>
        <v>19776000</v>
      </c>
      <c r="P381" s="32" t="s">
        <v>867</v>
      </c>
      <c r="Q381" s="33" t="s">
        <v>41</v>
      </c>
      <c r="R381" s="33" t="s">
        <v>42</v>
      </c>
      <c r="S381" s="33" t="s">
        <v>43</v>
      </c>
      <c r="T381" s="32" t="s">
        <v>0</v>
      </c>
      <c r="U381" s="32" t="s">
        <v>868</v>
      </c>
      <c r="V381" s="36" t="s">
        <v>869</v>
      </c>
    </row>
    <row r="382" spans="1:22" s="156" customFormat="1" ht="409.5" x14ac:dyDescent="0.25">
      <c r="A382" s="6" t="s">
        <v>906</v>
      </c>
      <c r="B382" s="32" t="s">
        <v>31</v>
      </c>
      <c r="C382" s="32" t="s">
        <v>32</v>
      </c>
      <c r="D382" s="32" t="s">
        <v>834</v>
      </c>
      <c r="E382" s="32" t="s">
        <v>34</v>
      </c>
      <c r="F382" s="32" t="s">
        <v>865</v>
      </c>
      <c r="G382" s="103">
        <v>80111600</v>
      </c>
      <c r="H382" s="32" t="s">
        <v>866</v>
      </c>
      <c r="I382" s="32" t="s">
        <v>56</v>
      </c>
      <c r="J382" s="32" t="s">
        <v>38</v>
      </c>
      <c r="K382" s="35" t="s">
        <v>266</v>
      </c>
      <c r="L382" s="35" t="s">
        <v>266</v>
      </c>
      <c r="M382" s="35">
        <v>4</v>
      </c>
      <c r="N382" s="34">
        <v>3296000</v>
      </c>
      <c r="O382" s="34">
        <f>Tabla1[[#This Row],[VALOR ESTIMADO MENSUAL]]*Tabla1[[#This Row],[DURACIÓN ESTIMADA DEL CONTRATO
(días o meses)]]</f>
        <v>13184000</v>
      </c>
      <c r="P382" s="32" t="s">
        <v>867</v>
      </c>
      <c r="Q382" s="33" t="s">
        <v>41</v>
      </c>
      <c r="R382" s="33" t="s">
        <v>42</v>
      </c>
      <c r="S382" s="33" t="s">
        <v>43</v>
      </c>
      <c r="T382" s="35"/>
      <c r="U382" s="32" t="s">
        <v>868</v>
      </c>
      <c r="V382" s="36" t="s">
        <v>869</v>
      </c>
    </row>
    <row r="383" spans="1:22" s="156" customFormat="1" ht="409.5" x14ac:dyDescent="0.25">
      <c r="A383" s="6" t="s">
        <v>907</v>
      </c>
      <c r="B383" s="32" t="s">
        <v>31</v>
      </c>
      <c r="C383" s="32" t="s">
        <v>32</v>
      </c>
      <c r="D383" s="32" t="s">
        <v>834</v>
      </c>
      <c r="E383" s="32" t="s">
        <v>34</v>
      </c>
      <c r="F383" s="32" t="s">
        <v>865</v>
      </c>
      <c r="G383" s="103">
        <v>80111600</v>
      </c>
      <c r="H383" s="32" t="s">
        <v>866</v>
      </c>
      <c r="I383" s="32" t="s">
        <v>56</v>
      </c>
      <c r="J383" s="32" t="s">
        <v>38</v>
      </c>
      <c r="K383" s="33" t="s">
        <v>254</v>
      </c>
      <c r="L383" s="33" t="s">
        <v>254</v>
      </c>
      <c r="M383" s="32">
        <v>6</v>
      </c>
      <c r="N383" s="34">
        <v>3296000</v>
      </c>
      <c r="O383" s="34">
        <f>Tabla1[[#This Row],[VALOR ESTIMADO MENSUAL]]*Tabla1[[#This Row],[DURACIÓN ESTIMADA DEL CONTRATO
(días o meses)]]</f>
        <v>19776000</v>
      </c>
      <c r="P383" s="32" t="s">
        <v>867</v>
      </c>
      <c r="Q383" s="33" t="s">
        <v>41</v>
      </c>
      <c r="R383" s="33" t="s">
        <v>42</v>
      </c>
      <c r="S383" s="33" t="s">
        <v>43</v>
      </c>
      <c r="T383" s="32" t="s">
        <v>0</v>
      </c>
      <c r="U383" s="32" t="s">
        <v>868</v>
      </c>
      <c r="V383" s="36" t="s">
        <v>869</v>
      </c>
    </row>
    <row r="384" spans="1:22" s="156" customFormat="1" ht="409.5" x14ac:dyDescent="0.25">
      <c r="A384" s="6" t="s">
        <v>908</v>
      </c>
      <c r="B384" s="32" t="s">
        <v>31</v>
      </c>
      <c r="C384" s="32" t="s">
        <v>32</v>
      </c>
      <c r="D384" s="32" t="s">
        <v>834</v>
      </c>
      <c r="E384" s="32" t="s">
        <v>34</v>
      </c>
      <c r="F384" s="32" t="s">
        <v>865</v>
      </c>
      <c r="G384" s="103">
        <v>80111600</v>
      </c>
      <c r="H384" s="32" t="s">
        <v>866</v>
      </c>
      <c r="I384" s="32" t="s">
        <v>56</v>
      </c>
      <c r="J384" s="32" t="s">
        <v>38</v>
      </c>
      <c r="K384" s="35" t="s">
        <v>266</v>
      </c>
      <c r="L384" s="35" t="s">
        <v>266</v>
      </c>
      <c r="M384" s="35">
        <v>4</v>
      </c>
      <c r="N384" s="34">
        <v>3296000</v>
      </c>
      <c r="O384" s="34">
        <f>Tabla1[[#This Row],[VALOR ESTIMADO MENSUAL]]*Tabla1[[#This Row],[DURACIÓN ESTIMADA DEL CONTRATO
(días o meses)]]</f>
        <v>13184000</v>
      </c>
      <c r="P384" s="32" t="s">
        <v>867</v>
      </c>
      <c r="Q384" s="33" t="s">
        <v>41</v>
      </c>
      <c r="R384" s="33" t="s">
        <v>42</v>
      </c>
      <c r="S384" s="33" t="s">
        <v>43</v>
      </c>
      <c r="T384" s="35"/>
      <c r="U384" s="32" t="s">
        <v>868</v>
      </c>
      <c r="V384" s="36" t="s">
        <v>869</v>
      </c>
    </row>
    <row r="385" spans="1:22" s="156" customFormat="1" ht="409.5" x14ac:dyDescent="0.25">
      <c r="A385" s="6" t="s">
        <v>909</v>
      </c>
      <c r="B385" s="32" t="s">
        <v>31</v>
      </c>
      <c r="C385" s="32" t="s">
        <v>32</v>
      </c>
      <c r="D385" s="32" t="s">
        <v>834</v>
      </c>
      <c r="E385" s="32" t="s">
        <v>34</v>
      </c>
      <c r="F385" s="32" t="s">
        <v>865</v>
      </c>
      <c r="G385" s="103">
        <v>80111600</v>
      </c>
      <c r="H385" s="32" t="s">
        <v>910</v>
      </c>
      <c r="I385" s="32" t="s">
        <v>56</v>
      </c>
      <c r="J385" s="32" t="s">
        <v>38</v>
      </c>
      <c r="K385" s="33" t="s">
        <v>254</v>
      </c>
      <c r="L385" s="33" t="s">
        <v>254</v>
      </c>
      <c r="M385" s="32">
        <v>6</v>
      </c>
      <c r="N385" s="34">
        <v>2266000</v>
      </c>
      <c r="O385" s="34">
        <f>Tabla1[[#This Row],[VALOR ESTIMADO MENSUAL]]*Tabla1[[#This Row],[DURACIÓN ESTIMADA DEL CONTRATO
(días o meses)]]</f>
        <v>13596000</v>
      </c>
      <c r="P385" s="32" t="s">
        <v>867</v>
      </c>
      <c r="Q385" s="33" t="s">
        <v>41</v>
      </c>
      <c r="R385" s="33" t="s">
        <v>42</v>
      </c>
      <c r="S385" s="33" t="s">
        <v>43</v>
      </c>
      <c r="T385" s="32" t="s">
        <v>0</v>
      </c>
      <c r="U385" s="32" t="s">
        <v>911</v>
      </c>
      <c r="V385" s="36" t="s">
        <v>912</v>
      </c>
    </row>
    <row r="386" spans="1:22" s="156" customFormat="1" ht="409.5" x14ac:dyDescent="0.25">
      <c r="A386" s="6" t="s">
        <v>913</v>
      </c>
      <c r="B386" s="32" t="s">
        <v>31</v>
      </c>
      <c r="C386" s="32" t="s">
        <v>32</v>
      </c>
      <c r="D386" s="32" t="s">
        <v>834</v>
      </c>
      <c r="E386" s="32" t="s">
        <v>34</v>
      </c>
      <c r="F386" s="32" t="s">
        <v>865</v>
      </c>
      <c r="G386" s="103">
        <v>80111600</v>
      </c>
      <c r="H386" s="32" t="s">
        <v>910</v>
      </c>
      <c r="I386" s="32" t="s">
        <v>56</v>
      </c>
      <c r="J386" s="32" t="s">
        <v>38</v>
      </c>
      <c r="K386" s="35" t="s">
        <v>266</v>
      </c>
      <c r="L386" s="35" t="s">
        <v>266</v>
      </c>
      <c r="M386" s="35">
        <v>4</v>
      </c>
      <c r="N386" s="34">
        <v>2266000</v>
      </c>
      <c r="O386" s="34">
        <f>Tabla1[[#This Row],[VALOR ESTIMADO MENSUAL]]*Tabla1[[#This Row],[DURACIÓN ESTIMADA DEL CONTRATO
(días o meses)]]</f>
        <v>9064000</v>
      </c>
      <c r="P386" s="32" t="s">
        <v>867</v>
      </c>
      <c r="Q386" s="33" t="s">
        <v>41</v>
      </c>
      <c r="R386" s="33" t="s">
        <v>42</v>
      </c>
      <c r="S386" s="33" t="s">
        <v>43</v>
      </c>
      <c r="T386" s="35"/>
      <c r="U386" s="32" t="s">
        <v>911</v>
      </c>
      <c r="V386" s="36" t="s">
        <v>912</v>
      </c>
    </row>
    <row r="387" spans="1:22" s="156" customFormat="1" ht="409.5" x14ac:dyDescent="0.25">
      <c r="A387" s="6" t="s">
        <v>914</v>
      </c>
      <c r="B387" s="32" t="s">
        <v>31</v>
      </c>
      <c r="C387" s="32" t="s">
        <v>32</v>
      </c>
      <c r="D387" s="32" t="s">
        <v>834</v>
      </c>
      <c r="E387" s="32" t="s">
        <v>34</v>
      </c>
      <c r="F387" s="32" t="s">
        <v>865</v>
      </c>
      <c r="G387" s="103">
        <v>80111600</v>
      </c>
      <c r="H387" s="32" t="s">
        <v>910</v>
      </c>
      <c r="I387" s="32" t="s">
        <v>56</v>
      </c>
      <c r="J387" s="32" t="s">
        <v>38</v>
      </c>
      <c r="K387" s="33" t="s">
        <v>254</v>
      </c>
      <c r="L387" s="33" t="s">
        <v>254</v>
      </c>
      <c r="M387" s="32">
        <v>6</v>
      </c>
      <c r="N387" s="34">
        <v>2266000</v>
      </c>
      <c r="O387" s="34">
        <f>Tabla1[[#This Row],[VALOR ESTIMADO MENSUAL]]*Tabla1[[#This Row],[DURACIÓN ESTIMADA DEL CONTRATO
(días o meses)]]</f>
        <v>13596000</v>
      </c>
      <c r="P387" s="32" t="s">
        <v>867</v>
      </c>
      <c r="Q387" s="33" t="s">
        <v>41</v>
      </c>
      <c r="R387" s="33" t="s">
        <v>42</v>
      </c>
      <c r="S387" s="33" t="s">
        <v>43</v>
      </c>
      <c r="T387" s="32" t="s">
        <v>0</v>
      </c>
      <c r="U387" s="32" t="s">
        <v>911</v>
      </c>
      <c r="V387" s="36" t="s">
        <v>912</v>
      </c>
    </row>
    <row r="388" spans="1:22" s="156" customFormat="1" ht="409.5" x14ac:dyDescent="0.25">
      <c r="A388" s="6" t="s">
        <v>915</v>
      </c>
      <c r="B388" s="32" t="s">
        <v>31</v>
      </c>
      <c r="C388" s="32" t="s">
        <v>32</v>
      </c>
      <c r="D388" s="32" t="s">
        <v>834</v>
      </c>
      <c r="E388" s="32" t="s">
        <v>34</v>
      </c>
      <c r="F388" s="32" t="s">
        <v>865</v>
      </c>
      <c r="G388" s="103">
        <v>80111600</v>
      </c>
      <c r="H388" s="32" t="s">
        <v>910</v>
      </c>
      <c r="I388" s="32" t="s">
        <v>56</v>
      </c>
      <c r="J388" s="32" t="s">
        <v>38</v>
      </c>
      <c r="K388" s="35" t="s">
        <v>266</v>
      </c>
      <c r="L388" s="35" t="s">
        <v>266</v>
      </c>
      <c r="M388" s="35">
        <v>4</v>
      </c>
      <c r="N388" s="34">
        <v>2266000</v>
      </c>
      <c r="O388" s="34">
        <f>Tabla1[[#This Row],[VALOR ESTIMADO MENSUAL]]*Tabla1[[#This Row],[DURACIÓN ESTIMADA DEL CONTRATO
(días o meses)]]</f>
        <v>9064000</v>
      </c>
      <c r="P388" s="32" t="s">
        <v>867</v>
      </c>
      <c r="Q388" s="33" t="s">
        <v>41</v>
      </c>
      <c r="R388" s="33" t="s">
        <v>42</v>
      </c>
      <c r="S388" s="33" t="s">
        <v>43</v>
      </c>
      <c r="T388" s="35"/>
      <c r="U388" s="32" t="s">
        <v>911</v>
      </c>
      <c r="V388" s="36" t="s">
        <v>912</v>
      </c>
    </row>
    <row r="389" spans="1:22" s="156" customFormat="1" ht="409.5" x14ac:dyDescent="0.25">
      <c r="A389" s="6" t="s">
        <v>916</v>
      </c>
      <c r="B389" s="32" t="s">
        <v>31</v>
      </c>
      <c r="C389" s="32" t="s">
        <v>32</v>
      </c>
      <c r="D389" s="32" t="s">
        <v>834</v>
      </c>
      <c r="E389" s="32" t="s">
        <v>34</v>
      </c>
      <c r="F389" s="32" t="s">
        <v>865</v>
      </c>
      <c r="G389" s="103">
        <v>80111600</v>
      </c>
      <c r="H389" s="32" t="s">
        <v>910</v>
      </c>
      <c r="I389" s="32" t="s">
        <v>56</v>
      </c>
      <c r="J389" s="32" t="s">
        <v>38</v>
      </c>
      <c r="K389" s="33" t="s">
        <v>254</v>
      </c>
      <c r="L389" s="33" t="s">
        <v>254</v>
      </c>
      <c r="M389" s="32">
        <v>6</v>
      </c>
      <c r="N389" s="34">
        <v>2266000</v>
      </c>
      <c r="O389" s="34">
        <f>Tabla1[[#This Row],[VALOR ESTIMADO MENSUAL]]*Tabla1[[#This Row],[DURACIÓN ESTIMADA DEL CONTRATO
(días o meses)]]</f>
        <v>13596000</v>
      </c>
      <c r="P389" s="32" t="s">
        <v>867</v>
      </c>
      <c r="Q389" s="33" t="s">
        <v>41</v>
      </c>
      <c r="R389" s="33" t="s">
        <v>42</v>
      </c>
      <c r="S389" s="33" t="s">
        <v>43</v>
      </c>
      <c r="T389" s="32" t="s">
        <v>0</v>
      </c>
      <c r="U389" s="32" t="s">
        <v>911</v>
      </c>
      <c r="V389" s="36" t="s">
        <v>912</v>
      </c>
    </row>
    <row r="390" spans="1:22" s="156" customFormat="1" ht="409.5" x14ac:dyDescent="0.25">
      <c r="A390" s="6" t="s">
        <v>917</v>
      </c>
      <c r="B390" s="32" t="s">
        <v>31</v>
      </c>
      <c r="C390" s="32" t="s">
        <v>32</v>
      </c>
      <c r="D390" s="32" t="s">
        <v>834</v>
      </c>
      <c r="E390" s="32" t="s">
        <v>34</v>
      </c>
      <c r="F390" s="32" t="s">
        <v>865</v>
      </c>
      <c r="G390" s="103">
        <v>80111600</v>
      </c>
      <c r="H390" s="32" t="s">
        <v>910</v>
      </c>
      <c r="I390" s="32" t="s">
        <v>56</v>
      </c>
      <c r="J390" s="32" t="s">
        <v>38</v>
      </c>
      <c r="K390" s="35" t="s">
        <v>266</v>
      </c>
      <c r="L390" s="35" t="s">
        <v>266</v>
      </c>
      <c r="M390" s="35">
        <v>4</v>
      </c>
      <c r="N390" s="34">
        <v>2266000</v>
      </c>
      <c r="O390" s="34">
        <f>Tabla1[[#This Row],[VALOR ESTIMADO MENSUAL]]*Tabla1[[#This Row],[DURACIÓN ESTIMADA DEL CONTRATO
(días o meses)]]</f>
        <v>9064000</v>
      </c>
      <c r="P390" s="32" t="s">
        <v>867</v>
      </c>
      <c r="Q390" s="33" t="s">
        <v>41</v>
      </c>
      <c r="R390" s="33" t="s">
        <v>42</v>
      </c>
      <c r="S390" s="33" t="s">
        <v>43</v>
      </c>
      <c r="T390" s="35"/>
      <c r="U390" s="32" t="s">
        <v>911</v>
      </c>
      <c r="V390" s="36" t="s">
        <v>912</v>
      </c>
    </row>
    <row r="391" spans="1:22" s="156" customFormat="1" ht="409.5" x14ac:dyDescent="0.25">
      <c r="A391" s="6" t="s">
        <v>918</v>
      </c>
      <c r="B391" s="32" t="s">
        <v>31</v>
      </c>
      <c r="C391" s="32" t="s">
        <v>32</v>
      </c>
      <c r="D391" s="32" t="s">
        <v>834</v>
      </c>
      <c r="E391" s="32" t="s">
        <v>34</v>
      </c>
      <c r="F391" s="32" t="s">
        <v>865</v>
      </c>
      <c r="G391" s="103">
        <v>80111600</v>
      </c>
      <c r="H391" s="32" t="s">
        <v>910</v>
      </c>
      <c r="I391" s="32" t="s">
        <v>56</v>
      </c>
      <c r="J391" s="32" t="s">
        <v>38</v>
      </c>
      <c r="K391" s="33" t="s">
        <v>254</v>
      </c>
      <c r="L391" s="33" t="s">
        <v>254</v>
      </c>
      <c r="M391" s="32">
        <v>6</v>
      </c>
      <c r="N391" s="34">
        <v>2266000</v>
      </c>
      <c r="O391" s="34">
        <f>Tabla1[[#This Row],[VALOR ESTIMADO MENSUAL]]*Tabla1[[#This Row],[DURACIÓN ESTIMADA DEL CONTRATO
(días o meses)]]</f>
        <v>13596000</v>
      </c>
      <c r="P391" s="32" t="s">
        <v>867</v>
      </c>
      <c r="Q391" s="33" t="s">
        <v>41</v>
      </c>
      <c r="R391" s="33" t="s">
        <v>42</v>
      </c>
      <c r="S391" s="33" t="s">
        <v>43</v>
      </c>
      <c r="T391" s="32" t="s">
        <v>0</v>
      </c>
      <c r="U391" s="32" t="s">
        <v>911</v>
      </c>
      <c r="V391" s="36" t="s">
        <v>912</v>
      </c>
    </row>
    <row r="392" spans="1:22" s="156" customFormat="1" ht="409.5" x14ac:dyDescent="0.25">
      <c r="A392" s="6" t="s">
        <v>919</v>
      </c>
      <c r="B392" s="32" t="s">
        <v>31</v>
      </c>
      <c r="C392" s="32" t="s">
        <v>32</v>
      </c>
      <c r="D392" s="32" t="s">
        <v>834</v>
      </c>
      <c r="E392" s="32" t="s">
        <v>34</v>
      </c>
      <c r="F392" s="32" t="s">
        <v>865</v>
      </c>
      <c r="G392" s="103">
        <v>80111600</v>
      </c>
      <c r="H392" s="32" t="s">
        <v>910</v>
      </c>
      <c r="I392" s="32" t="s">
        <v>56</v>
      </c>
      <c r="J392" s="32" t="s">
        <v>38</v>
      </c>
      <c r="K392" s="35" t="s">
        <v>266</v>
      </c>
      <c r="L392" s="35" t="s">
        <v>266</v>
      </c>
      <c r="M392" s="35">
        <v>4</v>
      </c>
      <c r="N392" s="34">
        <v>2266000</v>
      </c>
      <c r="O392" s="34">
        <f>Tabla1[[#This Row],[VALOR ESTIMADO MENSUAL]]*Tabla1[[#This Row],[DURACIÓN ESTIMADA DEL CONTRATO
(días o meses)]]</f>
        <v>9064000</v>
      </c>
      <c r="P392" s="32" t="s">
        <v>867</v>
      </c>
      <c r="Q392" s="33" t="s">
        <v>41</v>
      </c>
      <c r="R392" s="33" t="s">
        <v>42</v>
      </c>
      <c r="S392" s="33" t="s">
        <v>43</v>
      </c>
      <c r="T392" s="35"/>
      <c r="U392" s="32" t="s">
        <v>911</v>
      </c>
      <c r="V392" s="36" t="s">
        <v>912</v>
      </c>
    </row>
    <row r="393" spans="1:22" s="156" customFormat="1" ht="409.5" x14ac:dyDescent="0.25">
      <c r="A393" s="6" t="s">
        <v>920</v>
      </c>
      <c r="B393" s="32" t="s">
        <v>31</v>
      </c>
      <c r="C393" s="32" t="s">
        <v>32</v>
      </c>
      <c r="D393" s="32" t="s">
        <v>834</v>
      </c>
      <c r="E393" s="32" t="s">
        <v>34</v>
      </c>
      <c r="F393" s="32" t="s">
        <v>865</v>
      </c>
      <c r="G393" s="103">
        <v>80111600</v>
      </c>
      <c r="H393" s="32" t="s">
        <v>910</v>
      </c>
      <c r="I393" s="32" t="s">
        <v>56</v>
      </c>
      <c r="J393" s="32" t="s">
        <v>38</v>
      </c>
      <c r="K393" s="33" t="s">
        <v>254</v>
      </c>
      <c r="L393" s="33" t="s">
        <v>254</v>
      </c>
      <c r="M393" s="32">
        <v>6</v>
      </c>
      <c r="N393" s="34">
        <v>2266000</v>
      </c>
      <c r="O393" s="34">
        <f>Tabla1[[#This Row],[VALOR ESTIMADO MENSUAL]]*Tabla1[[#This Row],[DURACIÓN ESTIMADA DEL CONTRATO
(días o meses)]]</f>
        <v>13596000</v>
      </c>
      <c r="P393" s="32" t="s">
        <v>867</v>
      </c>
      <c r="Q393" s="33" t="s">
        <v>41</v>
      </c>
      <c r="R393" s="33" t="s">
        <v>42</v>
      </c>
      <c r="S393" s="33" t="s">
        <v>43</v>
      </c>
      <c r="T393" s="32" t="s">
        <v>0</v>
      </c>
      <c r="U393" s="32" t="s">
        <v>911</v>
      </c>
      <c r="V393" s="36" t="s">
        <v>912</v>
      </c>
    </row>
    <row r="394" spans="1:22" s="156" customFormat="1" ht="409.5" x14ac:dyDescent="0.25">
      <c r="A394" s="6" t="s">
        <v>921</v>
      </c>
      <c r="B394" s="32" t="s">
        <v>31</v>
      </c>
      <c r="C394" s="32" t="s">
        <v>32</v>
      </c>
      <c r="D394" s="32" t="s">
        <v>834</v>
      </c>
      <c r="E394" s="32" t="s">
        <v>34</v>
      </c>
      <c r="F394" s="32" t="s">
        <v>865</v>
      </c>
      <c r="G394" s="103">
        <v>80111600</v>
      </c>
      <c r="H394" s="32" t="s">
        <v>910</v>
      </c>
      <c r="I394" s="32" t="s">
        <v>56</v>
      </c>
      <c r="J394" s="32" t="s">
        <v>38</v>
      </c>
      <c r="K394" s="35" t="s">
        <v>266</v>
      </c>
      <c r="L394" s="35" t="s">
        <v>266</v>
      </c>
      <c r="M394" s="35">
        <v>4</v>
      </c>
      <c r="N394" s="34">
        <v>2266000</v>
      </c>
      <c r="O394" s="34">
        <f>Tabla1[[#This Row],[VALOR ESTIMADO MENSUAL]]*Tabla1[[#This Row],[DURACIÓN ESTIMADA DEL CONTRATO
(días o meses)]]</f>
        <v>9064000</v>
      </c>
      <c r="P394" s="32" t="s">
        <v>867</v>
      </c>
      <c r="Q394" s="33" t="s">
        <v>41</v>
      </c>
      <c r="R394" s="33" t="s">
        <v>42</v>
      </c>
      <c r="S394" s="33" t="s">
        <v>43</v>
      </c>
      <c r="T394" s="35"/>
      <c r="U394" s="32" t="s">
        <v>911</v>
      </c>
      <c r="V394" s="36" t="s">
        <v>912</v>
      </c>
    </row>
    <row r="395" spans="1:22" s="156" customFormat="1" ht="409.5" x14ac:dyDescent="0.25">
      <c r="A395" s="6" t="s">
        <v>922</v>
      </c>
      <c r="B395" s="32" t="s">
        <v>31</v>
      </c>
      <c r="C395" s="32" t="s">
        <v>32</v>
      </c>
      <c r="D395" s="32" t="s">
        <v>834</v>
      </c>
      <c r="E395" s="32" t="s">
        <v>34</v>
      </c>
      <c r="F395" s="32" t="s">
        <v>865</v>
      </c>
      <c r="G395" s="103">
        <v>80111600</v>
      </c>
      <c r="H395" s="32" t="s">
        <v>910</v>
      </c>
      <c r="I395" s="32" t="s">
        <v>56</v>
      </c>
      <c r="J395" s="32" t="s">
        <v>38</v>
      </c>
      <c r="K395" s="33" t="s">
        <v>254</v>
      </c>
      <c r="L395" s="33" t="s">
        <v>254</v>
      </c>
      <c r="M395" s="32">
        <v>6</v>
      </c>
      <c r="N395" s="34">
        <v>2266000</v>
      </c>
      <c r="O395" s="34">
        <f>Tabla1[[#This Row],[VALOR ESTIMADO MENSUAL]]*Tabla1[[#This Row],[DURACIÓN ESTIMADA DEL CONTRATO
(días o meses)]]</f>
        <v>13596000</v>
      </c>
      <c r="P395" s="32" t="s">
        <v>867</v>
      </c>
      <c r="Q395" s="33" t="s">
        <v>41</v>
      </c>
      <c r="R395" s="33" t="s">
        <v>42</v>
      </c>
      <c r="S395" s="33" t="s">
        <v>43</v>
      </c>
      <c r="T395" s="32" t="s">
        <v>0</v>
      </c>
      <c r="U395" s="32" t="s">
        <v>911</v>
      </c>
      <c r="V395" s="36" t="s">
        <v>912</v>
      </c>
    </row>
    <row r="396" spans="1:22" s="156" customFormat="1" ht="409.5" x14ac:dyDescent="0.25">
      <c r="A396" s="6" t="s">
        <v>923</v>
      </c>
      <c r="B396" s="32" t="s">
        <v>31</v>
      </c>
      <c r="C396" s="32" t="s">
        <v>32</v>
      </c>
      <c r="D396" s="32" t="s">
        <v>834</v>
      </c>
      <c r="E396" s="32" t="s">
        <v>34</v>
      </c>
      <c r="F396" s="32" t="s">
        <v>865</v>
      </c>
      <c r="G396" s="103">
        <v>80111600</v>
      </c>
      <c r="H396" s="32" t="s">
        <v>910</v>
      </c>
      <c r="I396" s="32" t="s">
        <v>56</v>
      </c>
      <c r="J396" s="32" t="s">
        <v>38</v>
      </c>
      <c r="K396" s="35" t="s">
        <v>266</v>
      </c>
      <c r="L396" s="35" t="s">
        <v>266</v>
      </c>
      <c r="M396" s="35">
        <v>4</v>
      </c>
      <c r="N396" s="34">
        <v>2266000</v>
      </c>
      <c r="O396" s="34">
        <f>Tabla1[[#This Row],[VALOR ESTIMADO MENSUAL]]*Tabla1[[#This Row],[DURACIÓN ESTIMADA DEL CONTRATO
(días o meses)]]</f>
        <v>9064000</v>
      </c>
      <c r="P396" s="32" t="s">
        <v>867</v>
      </c>
      <c r="Q396" s="33" t="s">
        <v>41</v>
      </c>
      <c r="R396" s="33" t="s">
        <v>42</v>
      </c>
      <c r="S396" s="33" t="s">
        <v>43</v>
      </c>
      <c r="T396" s="35"/>
      <c r="U396" s="32" t="s">
        <v>911</v>
      </c>
      <c r="V396" s="36" t="s">
        <v>912</v>
      </c>
    </row>
    <row r="397" spans="1:22" s="156" customFormat="1" ht="409.5" x14ac:dyDescent="0.25">
      <c r="A397" s="6" t="s">
        <v>924</v>
      </c>
      <c r="B397" s="32" t="s">
        <v>31</v>
      </c>
      <c r="C397" s="32" t="s">
        <v>32</v>
      </c>
      <c r="D397" s="32" t="s">
        <v>834</v>
      </c>
      <c r="E397" s="32" t="s">
        <v>34</v>
      </c>
      <c r="F397" s="32" t="s">
        <v>865</v>
      </c>
      <c r="G397" s="103">
        <v>80111600</v>
      </c>
      <c r="H397" s="32" t="s">
        <v>910</v>
      </c>
      <c r="I397" s="32" t="s">
        <v>56</v>
      </c>
      <c r="J397" s="32" t="s">
        <v>38</v>
      </c>
      <c r="K397" s="33" t="s">
        <v>254</v>
      </c>
      <c r="L397" s="33" t="s">
        <v>254</v>
      </c>
      <c r="M397" s="32">
        <v>6</v>
      </c>
      <c r="N397" s="34">
        <v>2266000</v>
      </c>
      <c r="O397" s="34">
        <f>Tabla1[[#This Row],[VALOR ESTIMADO MENSUAL]]*Tabla1[[#This Row],[DURACIÓN ESTIMADA DEL CONTRATO
(días o meses)]]</f>
        <v>13596000</v>
      </c>
      <c r="P397" s="32" t="s">
        <v>867</v>
      </c>
      <c r="Q397" s="33" t="s">
        <v>41</v>
      </c>
      <c r="R397" s="33" t="s">
        <v>42</v>
      </c>
      <c r="S397" s="33" t="s">
        <v>43</v>
      </c>
      <c r="T397" s="32" t="s">
        <v>0</v>
      </c>
      <c r="U397" s="32" t="s">
        <v>911</v>
      </c>
      <c r="V397" s="36" t="s">
        <v>912</v>
      </c>
    </row>
    <row r="398" spans="1:22" s="156" customFormat="1" ht="409.5" x14ac:dyDescent="0.25">
      <c r="A398" s="6" t="s">
        <v>925</v>
      </c>
      <c r="B398" s="32" t="s">
        <v>31</v>
      </c>
      <c r="C398" s="32" t="s">
        <v>32</v>
      </c>
      <c r="D398" s="32" t="s">
        <v>834</v>
      </c>
      <c r="E398" s="32" t="s">
        <v>34</v>
      </c>
      <c r="F398" s="32" t="s">
        <v>865</v>
      </c>
      <c r="G398" s="103">
        <v>80111600</v>
      </c>
      <c r="H398" s="32" t="s">
        <v>910</v>
      </c>
      <c r="I398" s="32" t="s">
        <v>56</v>
      </c>
      <c r="J398" s="32" t="s">
        <v>38</v>
      </c>
      <c r="K398" s="35" t="s">
        <v>266</v>
      </c>
      <c r="L398" s="35" t="s">
        <v>266</v>
      </c>
      <c r="M398" s="35">
        <v>4</v>
      </c>
      <c r="N398" s="34">
        <v>2266000</v>
      </c>
      <c r="O398" s="34">
        <f>Tabla1[[#This Row],[VALOR ESTIMADO MENSUAL]]*Tabla1[[#This Row],[DURACIÓN ESTIMADA DEL CONTRATO
(días o meses)]]</f>
        <v>9064000</v>
      </c>
      <c r="P398" s="32" t="s">
        <v>867</v>
      </c>
      <c r="Q398" s="33" t="s">
        <v>41</v>
      </c>
      <c r="R398" s="33" t="s">
        <v>42</v>
      </c>
      <c r="S398" s="33" t="s">
        <v>43</v>
      </c>
      <c r="T398" s="35"/>
      <c r="U398" s="32" t="s">
        <v>911</v>
      </c>
      <c r="V398" s="36" t="s">
        <v>912</v>
      </c>
    </row>
    <row r="399" spans="1:22" s="156" customFormat="1" ht="409.5" x14ac:dyDescent="0.25">
      <c r="A399" s="6" t="s">
        <v>926</v>
      </c>
      <c r="B399" s="32" t="s">
        <v>31</v>
      </c>
      <c r="C399" s="32" t="s">
        <v>32</v>
      </c>
      <c r="D399" s="32" t="s">
        <v>834</v>
      </c>
      <c r="E399" s="32" t="s">
        <v>34</v>
      </c>
      <c r="F399" s="32" t="s">
        <v>865</v>
      </c>
      <c r="G399" s="103">
        <v>80111600</v>
      </c>
      <c r="H399" s="32" t="s">
        <v>910</v>
      </c>
      <c r="I399" s="32" t="s">
        <v>56</v>
      </c>
      <c r="J399" s="32" t="s">
        <v>38</v>
      </c>
      <c r="K399" s="33" t="s">
        <v>254</v>
      </c>
      <c r="L399" s="33" t="s">
        <v>254</v>
      </c>
      <c r="M399" s="32">
        <v>6</v>
      </c>
      <c r="N399" s="34">
        <v>2266000</v>
      </c>
      <c r="O399" s="34">
        <f>Tabla1[[#This Row],[VALOR ESTIMADO MENSUAL]]*Tabla1[[#This Row],[DURACIÓN ESTIMADA DEL CONTRATO
(días o meses)]]</f>
        <v>13596000</v>
      </c>
      <c r="P399" s="32" t="s">
        <v>867</v>
      </c>
      <c r="Q399" s="33" t="s">
        <v>41</v>
      </c>
      <c r="R399" s="33" t="s">
        <v>42</v>
      </c>
      <c r="S399" s="33" t="s">
        <v>43</v>
      </c>
      <c r="T399" s="32" t="s">
        <v>0</v>
      </c>
      <c r="U399" s="32" t="s">
        <v>911</v>
      </c>
      <c r="V399" s="36" t="s">
        <v>912</v>
      </c>
    </row>
    <row r="400" spans="1:22" s="156" customFormat="1" ht="409.5" x14ac:dyDescent="0.25">
      <c r="A400" s="6" t="s">
        <v>927</v>
      </c>
      <c r="B400" s="32" t="s">
        <v>31</v>
      </c>
      <c r="C400" s="32" t="s">
        <v>32</v>
      </c>
      <c r="D400" s="32" t="s">
        <v>834</v>
      </c>
      <c r="E400" s="32" t="s">
        <v>34</v>
      </c>
      <c r="F400" s="32" t="s">
        <v>865</v>
      </c>
      <c r="G400" s="103">
        <v>80111600</v>
      </c>
      <c r="H400" s="32" t="s">
        <v>910</v>
      </c>
      <c r="I400" s="32" t="s">
        <v>56</v>
      </c>
      <c r="J400" s="32" t="s">
        <v>38</v>
      </c>
      <c r="K400" s="35" t="s">
        <v>266</v>
      </c>
      <c r="L400" s="35" t="s">
        <v>266</v>
      </c>
      <c r="M400" s="35">
        <v>4</v>
      </c>
      <c r="N400" s="34">
        <v>2266000</v>
      </c>
      <c r="O400" s="34">
        <f>Tabla1[[#This Row],[VALOR ESTIMADO MENSUAL]]*Tabla1[[#This Row],[DURACIÓN ESTIMADA DEL CONTRATO
(días o meses)]]</f>
        <v>9064000</v>
      </c>
      <c r="P400" s="32" t="s">
        <v>867</v>
      </c>
      <c r="Q400" s="33" t="s">
        <v>41</v>
      </c>
      <c r="R400" s="33" t="s">
        <v>42</v>
      </c>
      <c r="S400" s="33" t="s">
        <v>43</v>
      </c>
      <c r="T400" s="35"/>
      <c r="U400" s="32" t="s">
        <v>911</v>
      </c>
      <c r="V400" s="36" t="s">
        <v>912</v>
      </c>
    </row>
    <row r="401" spans="1:22" s="156" customFormat="1" ht="409.5" x14ac:dyDescent="0.25">
      <c r="A401" s="6" t="s">
        <v>928</v>
      </c>
      <c r="B401" s="32" t="s">
        <v>31</v>
      </c>
      <c r="C401" s="32" t="s">
        <v>32</v>
      </c>
      <c r="D401" s="32" t="s">
        <v>834</v>
      </c>
      <c r="E401" s="32" t="s">
        <v>34</v>
      </c>
      <c r="F401" s="32" t="s">
        <v>865</v>
      </c>
      <c r="G401" s="103">
        <v>80111600</v>
      </c>
      <c r="H401" s="32" t="s">
        <v>910</v>
      </c>
      <c r="I401" s="32" t="s">
        <v>56</v>
      </c>
      <c r="J401" s="32" t="s">
        <v>38</v>
      </c>
      <c r="K401" s="33" t="s">
        <v>254</v>
      </c>
      <c r="L401" s="33" t="s">
        <v>254</v>
      </c>
      <c r="M401" s="32">
        <v>6</v>
      </c>
      <c r="N401" s="34">
        <v>2266000</v>
      </c>
      <c r="O401" s="34">
        <f>Tabla1[[#This Row],[VALOR ESTIMADO MENSUAL]]*Tabla1[[#This Row],[DURACIÓN ESTIMADA DEL CONTRATO
(días o meses)]]</f>
        <v>13596000</v>
      </c>
      <c r="P401" s="32" t="s">
        <v>867</v>
      </c>
      <c r="Q401" s="33" t="s">
        <v>41</v>
      </c>
      <c r="R401" s="33" t="s">
        <v>42</v>
      </c>
      <c r="S401" s="33" t="s">
        <v>43</v>
      </c>
      <c r="T401" s="32" t="s">
        <v>0</v>
      </c>
      <c r="U401" s="32" t="s">
        <v>911</v>
      </c>
      <c r="V401" s="36" t="s">
        <v>912</v>
      </c>
    </row>
    <row r="402" spans="1:22" s="156" customFormat="1" ht="409.5" x14ac:dyDescent="0.25">
      <c r="A402" s="6" t="s">
        <v>929</v>
      </c>
      <c r="B402" s="32" t="s">
        <v>31</v>
      </c>
      <c r="C402" s="32" t="s">
        <v>32</v>
      </c>
      <c r="D402" s="32" t="s">
        <v>834</v>
      </c>
      <c r="E402" s="32" t="s">
        <v>34</v>
      </c>
      <c r="F402" s="32" t="s">
        <v>865</v>
      </c>
      <c r="G402" s="103">
        <v>80111600</v>
      </c>
      <c r="H402" s="32" t="s">
        <v>910</v>
      </c>
      <c r="I402" s="32" t="s">
        <v>56</v>
      </c>
      <c r="J402" s="32" t="s">
        <v>38</v>
      </c>
      <c r="K402" s="35" t="s">
        <v>266</v>
      </c>
      <c r="L402" s="35" t="s">
        <v>266</v>
      </c>
      <c r="M402" s="35">
        <v>4</v>
      </c>
      <c r="N402" s="34">
        <v>2266000</v>
      </c>
      <c r="O402" s="34">
        <f>Tabla1[[#This Row],[VALOR ESTIMADO MENSUAL]]*Tabla1[[#This Row],[DURACIÓN ESTIMADA DEL CONTRATO
(días o meses)]]</f>
        <v>9064000</v>
      </c>
      <c r="P402" s="32" t="s">
        <v>867</v>
      </c>
      <c r="Q402" s="33" t="s">
        <v>41</v>
      </c>
      <c r="R402" s="33" t="s">
        <v>42</v>
      </c>
      <c r="S402" s="33" t="s">
        <v>43</v>
      </c>
      <c r="T402" s="35"/>
      <c r="U402" s="32" t="s">
        <v>911</v>
      </c>
      <c r="V402" s="36" t="s">
        <v>912</v>
      </c>
    </row>
    <row r="403" spans="1:22" s="156" customFormat="1" ht="409.5" x14ac:dyDescent="0.25">
      <c r="A403" s="6" t="s">
        <v>930</v>
      </c>
      <c r="B403" s="32" t="s">
        <v>31</v>
      </c>
      <c r="C403" s="32" t="s">
        <v>32</v>
      </c>
      <c r="D403" s="32" t="s">
        <v>834</v>
      </c>
      <c r="E403" s="32" t="s">
        <v>34</v>
      </c>
      <c r="F403" s="32" t="s">
        <v>865</v>
      </c>
      <c r="G403" s="103">
        <v>80111600</v>
      </c>
      <c r="H403" s="32" t="s">
        <v>910</v>
      </c>
      <c r="I403" s="32" t="s">
        <v>56</v>
      </c>
      <c r="J403" s="32" t="s">
        <v>38</v>
      </c>
      <c r="K403" s="33" t="s">
        <v>254</v>
      </c>
      <c r="L403" s="33" t="s">
        <v>254</v>
      </c>
      <c r="M403" s="32">
        <v>6</v>
      </c>
      <c r="N403" s="34">
        <v>2266000</v>
      </c>
      <c r="O403" s="34">
        <f>Tabla1[[#This Row],[VALOR ESTIMADO MENSUAL]]*Tabla1[[#This Row],[DURACIÓN ESTIMADA DEL CONTRATO
(días o meses)]]</f>
        <v>13596000</v>
      </c>
      <c r="P403" s="32" t="s">
        <v>867</v>
      </c>
      <c r="Q403" s="33" t="s">
        <v>41</v>
      </c>
      <c r="R403" s="33" t="s">
        <v>42</v>
      </c>
      <c r="S403" s="33" t="s">
        <v>43</v>
      </c>
      <c r="T403" s="32" t="s">
        <v>0</v>
      </c>
      <c r="U403" s="32" t="s">
        <v>911</v>
      </c>
      <c r="V403" s="36" t="s">
        <v>912</v>
      </c>
    </row>
    <row r="404" spans="1:22" s="156" customFormat="1" ht="409.5" x14ac:dyDescent="0.25">
      <c r="A404" s="6" t="s">
        <v>931</v>
      </c>
      <c r="B404" s="32" t="s">
        <v>31</v>
      </c>
      <c r="C404" s="32" t="s">
        <v>32</v>
      </c>
      <c r="D404" s="32" t="s">
        <v>834</v>
      </c>
      <c r="E404" s="32" t="s">
        <v>34</v>
      </c>
      <c r="F404" s="32" t="s">
        <v>865</v>
      </c>
      <c r="G404" s="103">
        <v>80111600</v>
      </c>
      <c r="H404" s="32" t="s">
        <v>910</v>
      </c>
      <c r="I404" s="32" t="s">
        <v>56</v>
      </c>
      <c r="J404" s="32" t="s">
        <v>38</v>
      </c>
      <c r="K404" s="35" t="s">
        <v>266</v>
      </c>
      <c r="L404" s="35" t="s">
        <v>266</v>
      </c>
      <c r="M404" s="35">
        <v>4</v>
      </c>
      <c r="N404" s="34">
        <v>2266000</v>
      </c>
      <c r="O404" s="34">
        <f>Tabla1[[#This Row],[VALOR ESTIMADO MENSUAL]]*Tabla1[[#This Row],[DURACIÓN ESTIMADA DEL CONTRATO
(días o meses)]]</f>
        <v>9064000</v>
      </c>
      <c r="P404" s="32" t="s">
        <v>867</v>
      </c>
      <c r="Q404" s="33" t="s">
        <v>41</v>
      </c>
      <c r="R404" s="33" t="s">
        <v>42</v>
      </c>
      <c r="S404" s="33" t="s">
        <v>43</v>
      </c>
      <c r="T404" s="35"/>
      <c r="U404" s="32" t="s">
        <v>911</v>
      </c>
      <c r="V404" s="36" t="s">
        <v>912</v>
      </c>
    </row>
    <row r="405" spans="1:22" s="156" customFormat="1" ht="409.5" x14ac:dyDescent="0.25">
      <c r="A405" s="6" t="s">
        <v>932</v>
      </c>
      <c r="B405" s="32" t="s">
        <v>31</v>
      </c>
      <c r="C405" s="32" t="s">
        <v>32</v>
      </c>
      <c r="D405" s="32" t="s">
        <v>834</v>
      </c>
      <c r="E405" s="32" t="s">
        <v>34</v>
      </c>
      <c r="F405" s="32" t="s">
        <v>865</v>
      </c>
      <c r="G405" s="103">
        <v>80111600</v>
      </c>
      <c r="H405" s="32" t="s">
        <v>910</v>
      </c>
      <c r="I405" s="32" t="s">
        <v>56</v>
      </c>
      <c r="J405" s="32" t="s">
        <v>38</v>
      </c>
      <c r="K405" s="33" t="s">
        <v>254</v>
      </c>
      <c r="L405" s="33" t="s">
        <v>254</v>
      </c>
      <c r="M405" s="32">
        <v>6</v>
      </c>
      <c r="N405" s="34">
        <v>2266000</v>
      </c>
      <c r="O405" s="34">
        <f>Tabla1[[#This Row],[VALOR ESTIMADO MENSUAL]]*Tabla1[[#This Row],[DURACIÓN ESTIMADA DEL CONTRATO
(días o meses)]]</f>
        <v>13596000</v>
      </c>
      <c r="P405" s="32" t="s">
        <v>867</v>
      </c>
      <c r="Q405" s="33" t="s">
        <v>41</v>
      </c>
      <c r="R405" s="33" t="s">
        <v>42</v>
      </c>
      <c r="S405" s="33" t="s">
        <v>43</v>
      </c>
      <c r="T405" s="32" t="s">
        <v>0</v>
      </c>
      <c r="U405" s="32" t="s">
        <v>911</v>
      </c>
      <c r="V405" s="36" t="s">
        <v>912</v>
      </c>
    </row>
    <row r="406" spans="1:22" s="156" customFormat="1" ht="409.5" x14ac:dyDescent="0.25">
      <c r="A406" s="6" t="s">
        <v>933</v>
      </c>
      <c r="B406" s="32" t="s">
        <v>31</v>
      </c>
      <c r="C406" s="32" t="s">
        <v>32</v>
      </c>
      <c r="D406" s="32" t="s">
        <v>834</v>
      </c>
      <c r="E406" s="32" t="s">
        <v>34</v>
      </c>
      <c r="F406" s="32" t="s">
        <v>865</v>
      </c>
      <c r="G406" s="103">
        <v>80111600</v>
      </c>
      <c r="H406" s="32" t="s">
        <v>910</v>
      </c>
      <c r="I406" s="32" t="s">
        <v>56</v>
      </c>
      <c r="J406" s="32" t="s">
        <v>38</v>
      </c>
      <c r="K406" s="35" t="s">
        <v>266</v>
      </c>
      <c r="L406" s="35" t="s">
        <v>266</v>
      </c>
      <c r="M406" s="35">
        <v>4</v>
      </c>
      <c r="N406" s="34">
        <v>2266000</v>
      </c>
      <c r="O406" s="34">
        <f>Tabla1[[#This Row],[VALOR ESTIMADO MENSUAL]]*Tabla1[[#This Row],[DURACIÓN ESTIMADA DEL CONTRATO
(días o meses)]]</f>
        <v>9064000</v>
      </c>
      <c r="P406" s="32" t="s">
        <v>867</v>
      </c>
      <c r="Q406" s="33" t="s">
        <v>41</v>
      </c>
      <c r="R406" s="33" t="s">
        <v>42</v>
      </c>
      <c r="S406" s="33" t="s">
        <v>43</v>
      </c>
      <c r="T406" s="35"/>
      <c r="U406" s="32" t="s">
        <v>911</v>
      </c>
      <c r="V406" s="36" t="s">
        <v>912</v>
      </c>
    </row>
    <row r="407" spans="1:22" s="156" customFormat="1" ht="409.5" x14ac:dyDescent="0.25">
      <c r="A407" s="6" t="s">
        <v>934</v>
      </c>
      <c r="B407" s="32" t="s">
        <v>31</v>
      </c>
      <c r="C407" s="32" t="s">
        <v>32</v>
      </c>
      <c r="D407" s="32" t="s">
        <v>834</v>
      </c>
      <c r="E407" s="32" t="s">
        <v>34</v>
      </c>
      <c r="F407" s="32" t="s">
        <v>865</v>
      </c>
      <c r="G407" s="103">
        <v>80111600</v>
      </c>
      <c r="H407" s="32" t="s">
        <v>910</v>
      </c>
      <c r="I407" s="32" t="s">
        <v>56</v>
      </c>
      <c r="J407" s="32" t="s">
        <v>38</v>
      </c>
      <c r="K407" s="33" t="s">
        <v>254</v>
      </c>
      <c r="L407" s="33" t="s">
        <v>254</v>
      </c>
      <c r="M407" s="32">
        <v>6</v>
      </c>
      <c r="N407" s="34">
        <v>2266000</v>
      </c>
      <c r="O407" s="34">
        <f>Tabla1[[#This Row],[VALOR ESTIMADO MENSUAL]]*Tabla1[[#This Row],[DURACIÓN ESTIMADA DEL CONTRATO
(días o meses)]]</f>
        <v>13596000</v>
      </c>
      <c r="P407" s="32" t="s">
        <v>867</v>
      </c>
      <c r="Q407" s="33" t="s">
        <v>41</v>
      </c>
      <c r="R407" s="33" t="s">
        <v>42</v>
      </c>
      <c r="S407" s="33" t="s">
        <v>43</v>
      </c>
      <c r="T407" s="32" t="s">
        <v>0</v>
      </c>
      <c r="U407" s="32" t="s">
        <v>911</v>
      </c>
      <c r="V407" s="36" t="s">
        <v>912</v>
      </c>
    </row>
    <row r="408" spans="1:22" s="156" customFormat="1" ht="409.5" x14ac:dyDescent="0.25">
      <c r="A408" s="6" t="s">
        <v>935</v>
      </c>
      <c r="B408" s="32" t="s">
        <v>31</v>
      </c>
      <c r="C408" s="32" t="s">
        <v>32</v>
      </c>
      <c r="D408" s="32" t="s">
        <v>834</v>
      </c>
      <c r="E408" s="32" t="s">
        <v>34</v>
      </c>
      <c r="F408" s="32" t="s">
        <v>865</v>
      </c>
      <c r="G408" s="103">
        <v>80111600</v>
      </c>
      <c r="H408" s="32" t="s">
        <v>910</v>
      </c>
      <c r="I408" s="32" t="s">
        <v>56</v>
      </c>
      <c r="J408" s="32" t="s">
        <v>38</v>
      </c>
      <c r="K408" s="35" t="s">
        <v>266</v>
      </c>
      <c r="L408" s="35" t="s">
        <v>266</v>
      </c>
      <c r="M408" s="35">
        <v>4</v>
      </c>
      <c r="N408" s="34">
        <v>2266000</v>
      </c>
      <c r="O408" s="34">
        <f>Tabla1[[#This Row],[VALOR ESTIMADO MENSUAL]]*Tabla1[[#This Row],[DURACIÓN ESTIMADA DEL CONTRATO
(días o meses)]]</f>
        <v>9064000</v>
      </c>
      <c r="P408" s="32" t="s">
        <v>867</v>
      </c>
      <c r="Q408" s="33" t="s">
        <v>41</v>
      </c>
      <c r="R408" s="33" t="s">
        <v>42</v>
      </c>
      <c r="S408" s="33" t="s">
        <v>43</v>
      </c>
      <c r="T408" s="35"/>
      <c r="U408" s="32" t="s">
        <v>911</v>
      </c>
      <c r="V408" s="36" t="s">
        <v>912</v>
      </c>
    </row>
    <row r="409" spans="1:22" s="156" customFormat="1" ht="409.5" x14ac:dyDescent="0.25">
      <c r="A409" s="6" t="s">
        <v>936</v>
      </c>
      <c r="B409" s="32" t="s">
        <v>31</v>
      </c>
      <c r="C409" s="32" t="s">
        <v>32</v>
      </c>
      <c r="D409" s="32" t="s">
        <v>834</v>
      </c>
      <c r="E409" s="32" t="s">
        <v>34</v>
      </c>
      <c r="F409" s="32" t="s">
        <v>865</v>
      </c>
      <c r="G409" s="103">
        <v>80111600</v>
      </c>
      <c r="H409" s="32" t="s">
        <v>910</v>
      </c>
      <c r="I409" s="32" t="s">
        <v>56</v>
      </c>
      <c r="J409" s="32" t="s">
        <v>38</v>
      </c>
      <c r="K409" s="33" t="s">
        <v>254</v>
      </c>
      <c r="L409" s="33" t="s">
        <v>254</v>
      </c>
      <c r="M409" s="32">
        <v>6</v>
      </c>
      <c r="N409" s="34">
        <v>2266000</v>
      </c>
      <c r="O409" s="34">
        <f>Tabla1[[#This Row],[VALOR ESTIMADO MENSUAL]]*Tabla1[[#This Row],[DURACIÓN ESTIMADA DEL CONTRATO
(días o meses)]]</f>
        <v>13596000</v>
      </c>
      <c r="P409" s="32" t="s">
        <v>867</v>
      </c>
      <c r="Q409" s="33" t="s">
        <v>41</v>
      </c>
      <c r="R409" s="33" t="s">
        <v>42</v>
      </c>
      <c r="S409" s="33" t="s">
        <v>43</v>
      </c>
      <c r="T409" s="32"/>
      <c r="U409" s="32" t="s">
        <v>911</v>
      </c>
      <c r="V409" s="36" t="s">
        <v>912</v>
      </c>
    </row>
    <row r="410" spans="1:22" s="156" customFormat="1" ht="409.5" x14ac:dyDescent="0.25">
      <c r="A410" s="6" t="s">
        <v>937</v>
      </c>
      <c r="B410" s="32" t="s">
        <v>31</v>
      </c>
      <c r="C410" s="32" t="s">
        <v>32</v>
      </c>
      <c r="D410" s="32" t="s">
        <v>834</v>
      </c>
      <c r="E410" s="32" t="s">
        <v>34</v>
      </c>
      <c r="F410" s="32" t="s">
        <v>865</v>
      </c>
      <c r="G410" s="103">
        <v>80111600</v>
      </c>
      <c r="H410" s="32" t="s">
        <v>910</v>
      </c>
      <c r="I410" s="32" t="s">
        <v>56</v>
      </c>
      <c r="J410" s="32" t="s">
        <v>38</v>
      </c>
      <c r="K410" s="35" t="s">
        <v>266</v>
      </c>
      <c r="L410" s="35" t="s">
        <v>266</v>
      </c>
      <c r="M410" s="35">
        <v>4</v>
      </c>
      <c r="N410" s="34">
        <v>2266000</v>
      </c>
      <c r="O410" s="34">
        <f>Tabla1[[#This Row],[VALOR ESTIMADO MENSUAL]]*Tabla1[[#This Row],[DURACIÓN ESTIMADA DEL CONTRATO
(días o meses)]]</f>
        <v>9064000</v>
      </c>
      <c r="P410" s="32" t="s">
        <v>867</v>
      </c>
      <c r="Q410" s="33" t="s">
        <v>41</v>
      </c>
      <c r="R410" s="33" t="s">
        <v>42</v>
      </c>
      <c r="S410" s="33" t="s">
        <v>43</v>
      </c>
      <c r="T410" s="35"/>
      <c r="U410" s="32" t="s">
        <v>911</v>
      </c>
      <c r="V410" s="36" t="s">
        <v>912</v>
      </c>
    </row>
    <row r="411" spans="1:22" s="156" customFormat="1" ht="409.5" x14ac:dyDescent="0.25">
      <c r="A411" s="6" t="s">
        <v>938</v>
      </c>
      <c r="B411" s="32" t="s">
        <v>31</v>
      </c>
      <c r="C411" s="32" t="s">
        <v>32</v>
      </c>
      <c r="D411" s="32" t="s">
        <v>834</v>
      </c>
      <c r="E411" s="32" t="s">
        <v>34</v>
      </c>
      <c r="F411" s="32" t="s">
        <v>865</v>
      </c>
      <c r="G411" s="103">
        <v>80111600</v>
      </c>
      <c r="H411" s="32" t="s">
        <v>910</v>
      </c>
      <c r="I411" s="32" t="s">
        <v>56</v>
      </c>
      <c r="J411" s="32" t="s">
        <v>38</v>
      </c>
      <c r="K411" s="33" t="s">
        <v>254</v>
      </c>
      <c r="L411" s="33" t="s">
        <v>254</v>
      </c>
      <c r="M411" s="32">
        <v>6</v>
      </c>
      <c r="N411" s="34">
        <v>2266000</v>
      </c>
      <c r="O411" s="34">
        <f>Tabla1[[#This Row],[VALOR ESTIMADO MENSUAL]]*Tabla1[[#This Row],[DURACIÓN ESTIMADA DEL CONTRATO
(días o meses)]]</f>
        <v>13596000</v>
      </c>
      <c r="P411" s="32" t="s">
        <v>867</v>
      </c>
      <c r="Q411" s="33" t="s">
        <v>41</v>
      </c>
      <c r="R411" s="33" t="s">
        <v>42</v>
      </c>
      <c r="S411" s="33" t="s">
        <v>43</v>
      </c>
      <c r="T411" s="32"/>
      <c r="U411" s="32" t="s">
        <v>911</v>
      </c>
      <c r="V411" s="36" t="s">
        <v>912</v>
      </c>
    </row>
    <row r="412" spans="1:22" s="156" customFormat="1" ht="409.5" x14ac:dyDescent="0.25">
      <c r="A412" s="6" t="s">
        <v>939</v>
      </c>
      <c r="B412" s="32" t="s">
        <v>31</v>
      </c>
      <c r="C412" s="32" t="s">
        <v>32</v>
      </c>
      <c r="D412" s="32" t="s">
        <v>834</v>
      </c>
      <c r="E412" s="32" t="s">
        <v>34</v>
      </c>
      <c r="F412" s="32" t="s">
        <v>865</v>
      </c>
      <c r="G412" s="103">
        <v>80111600</v>
      </c>
      <c r="H412" s="32" t="s">
        <v>910</v>
      </c>
      <c r="I412" s="32" t="s">
        <v>56</v>
      </c>
      <c r="J412" s="32" t="s">
        <v>38</v>
      </c>
      <c r="K412" s="35" t="s">
        <v>266</v>
      </c>
      <c r="L412" s="35" t="s">
        <v>266</v>
      </c>
      <c r="M412" s="35">
        <v>4</v>
      </c>
      <c r="N412" s="34">
        <v>2266000</v>
      </c>
      <c r="O412" s="34">
        <f>Tabla1[[#This Row],[VALOR ESTIMADO MENSUAL]]*Tabla1[[#This Row],[DURACIÓN ESTIMADA DEL CONTRATO
(días o meses)]]</f>
        <v>9064000</v>
      </c>
      <c r="P412" s="32" t="s">
        <v>867</v>
      </c>
      <c r="Q412" s="33" t="s">
        <v>41</v>
      </c>
      <c r="R412" s="33" t="s">
        <v>42</v>
      </c>
      <c r="S412" s="33" t="s">
        <v>43</v>
      </c>
      <c r="T412" s="35"/>
      <c r="U412" s="32" t="s">
        <v>911</v>
      </c>
      <c r="V412" s="36" t="s">
        <v>912</v>
      </c>
    </row>
    <row r="413" spans="1:22" s="156" customFormat="1" ht="409.5" x14ac:dyDescent="0.25">
      <c r="A413" s="6" t="s">
        <v>940</v>
      </c>
      <c r="B413" s="32" t="s">
        <v>31</v>
      </c>
      <c r="C413" s="32" t="s">
        <v>32</v>
      </c>
      <c r="D413" s="32" t="s">
        <v>834</v>
      </c>
      <c r="E413" s="32" t="s">
        <v>34</v>
      </c>
      <c r="F413" s="32" t="s">
        <v>865</v>
      </c>
      <c r="G413" s="103">
        <v>80111600</v>
      </c>
      <c r="H413" s="32" t="s">
        <v>910</v>
      </c>
      <c r="I413" s="32" t="s">
        <v>56</v>
      </c>
      <c r="J413" s="32" t="s">
        <v>38</v>
      </c>
      <c r="K413" s="33" t="s">
        <v>254</v>
      </c>
      <c r="L413" s="33" t="s">
        <v>254</v>
      </c>
      <c r="M413" s="32">
        <v>6</v>
      </c>
      <c r="N413" s="34">
        <v>2266000</v>
      </c>
      <c r="O413" s="34">
        <f>Tabla1[[#This Row],[VALOR ESTIMADO MENSUAL]]*Tabla1[[#This Row],[DURACIÓN ESTIMADA DEL CONTRATO
(días o meses)]]</f>
        <v>13596000</v>
      </c>
      <c r="P413" s="32" t="s">
        <v>867</v>
      </c>
      <c r="Q413" s="33" t="s">
        <v>41</v>
      </c>
      <c r="R413" s="33" t="s">
        <v>42</v>
      </c>
      <c r="S413" s="33" t="s">
        <v>43</v>
      </c>
      <c r="T413" s="32"/>
      <c r="U413" s="32" t="s">
        <v>911</v>
      </c>
      <c r="V413" s="36" t="s">
        <v>912</v>
      </c>
    </row>
    <row r="414" spans="1:22" s="156" customFormat="1" ht="409.5" x14ac:dyDescent="0.25">
      <c r="A414" s="6" t="s">
        <v>941</v>
      </c>
      <c r="B414" s="32" t="s">
        <v>31</v>
      </c>
      <c r="C414" s="32" t="s">
        <v>32</v>
      </c>
      <c r="D414" s="32" t="s">
        <v>834</v>
      </c>
      <c r="E414" s="32" t="s">
        <v>34</v>
      </c>
      <c r="F414" s="32" t="s">
        <v>865</v>
      </c>
      <c r="G414" s="103">
        <v>80111600</v>
      </c>
      <c r="H414" s="32" t="s">
        <v>910</v>
      </c>
      <c r="I414" s="32" t="s">
        <v>56</v>
      </c>
      <c r="J414" s="32" t="s">
        <v>38</v>
      </c>
      <c r="K414" s="35" t="s">
        <v>266</v>
      </c>
      <c r="L414" s="35" t="s">
        <v>266</v>
      </c>
      <c r="M414" s="35">
        <v>4</v>
      </c>
      <c r="N414" s="34">
        <v>2266000</v>
      </c>
      <c r="O414" s="34">
        <f>Tabla1[[#This Row],[VALOR ESTIMADO MENSUAL]]*Tabla1[[#This Row],[DURACIÓN ESTIMADA DEL CONTRATO
(días o meses)]]</f>
        <v>9064000</v>
      </c>
      <c r="P414" s="32" t="s">
        <v>867</v>
      </c>
      <c r="Q414" s="33" t="s">
        <v>41</v>
      </c>
      <c r="R414" s="33" t="s">
        <v>42</v>
      </c>
      <c r="S414" s="33" t="s">
        <v>43</v>
      </c>
      <c r="T414" s="35"/>
      <c r="U414" s="32" t="s">
        <v>911</v>
      </c>
      <c r="V414" s="36" t="s">
        <v>912</v>
      </c>
    </row>
    <row r="415" spans="1:22" s="156" customFormat="1" ht="409.5" x14ac:dyDescent="0.25">
      <c r="A415" s="6" t="s">
        <v>942</v>
      </c>
      <c r="B415" s="32" t="s">
        <v>31</v>
      </c>
      <c r="C415" s="32" t="s">
        <v>32</v>
      </c>
      <c r="D415" s="32" t="s">
        <v>834</v>
      </c>
      <c r="E415" s="32" t="s">
        <v>34</v>
      </c>
      <c r="F415" s="32" t="s">
        <v>865</v>
      </c>
      <c r="G415" s="103">
        <v>80111600</v>
      </c>
      <c r="H415" s="32" t="s">
        <v>910</v>
      </c>
      <c r="I415" s="32" t="s">
        <v>56</v>
      </c>
      <c r="J415" s="32" t="s">
        <v>38</v>
      </c>
      <c r="K415" s="33" t="s">
        <v>254</v>
      </c>
      <c r="L415" s="33" t="s">
        <v>254</v>
      </c>
      <c r="M415" s="32">
        <v>6</v>
      </c>
      <c r="N415" s="34">
        <v>2266000</v>
      </c>
      <c r="O415" s="34">
        <f>Tabla1[[#This Row],[VALOR ESTIMADO MENSUAL]]*Tabla1[[#This Row],[DURACIÓN ESTIMADA DEL CONTRATO
(días o meses)]]</f>
        <v>13596000</v>
      </c>
      <c r="P415" s="32" t="s">
        <v>867</v>
      </c>
      <c r="Q415" s="33" t="s">
        <v>41</v>
      </c>
      <c r="R415" s="33" t="s">
        <v>42</v>
      </c>
      <c r="S415" s="33" t="s">
        <v>43</v>
      </c>
      <c r="T415" s="32"/>
      <c r="U415" s="32" t="s">
        <v>911</v>
      </c>
      <c r="V415" s="36" t="s">
        <v>912</v>
      </c>
    </row>
    <row r="416" spans="1:22" s="156" customFormat="1" ht="409.5" x14ac:dyDescent="0.25">
      <c r="A416" s="6" t="s">
        <v>943</v>
      </c>
      <c r="B416" s="32" t="s">
        <v>31</v>
      </c>
      <c r="C416" s="32" t="s">
        <v>32</v>
      </c>
      <c r="D416" s="32" t="s">
        <v>834</v>
      </c>
      <c r="E416" s="32" t="s">
        <v>34</v>
      </c>
      <c r="F416" s="32" t="s">
        <v>865</v>
      </c>
      <c r="G416" s="103">
        <v>80111600</v>
      </c>
      <c r="H416" s="32" t="s">
        <v>910</v>
      </c>
      <c r="I416" s="32" t="s">
        <v>56</v>
      </c>
      <c r="J416" s="32" t="s">
        <v>38</v>
      </c>
      <c r="K416" s="35" t="s">
        <v>266</v>
      </c>
      <c r="L416" s="35" t="s">
        <v>266</v>
      </c>
      <c r="M416" s="35">
        <v>4</v>
      </c>
      <c r="N416" s="34">
        <v>2266000</v>
      </c>
      <c r="O416" s="34">
        <f>Tabla1[[#This Row],[VALOR ESTIMADO MENSUAL]]*Tabla1[[#This Row],[DURACIÓN ESTIMADA DEL CONTRATO
(días o meses)]]</f>
        <v>9064000</v>
      </c>
      <c r="P416" s="32" t="s">
        <v>867</v>
      </c>
      <c r="Q416" s="33" t="s">
        <v>41</v>
      </c>
      <c r="R416" s="33" t="s">
        <v>42</v>
      </c>
      <c r="S416" s="33" t="s">
        <v>43</v>
      </c>
      <c r="T416" s="35"/>
      <c r="U416" s="32" t="s">
        <v>911</v>
      </c>
      <c r="V416" s="36" t="s">
        <v>912</v>
      </c>
    </row>
    <row r="417" spans="1:22" s="156" customFormat="1" ht="409.5" x14ac:dyDescent="0.25">
      <c r="A417" s="6" t="s">
        <v>944</v>
      </c>
      <c r="B417" s="32" t="s">
        <v>31</v>
      </c>
      <c r="C417" s="32" t="s">
        <v>32</v>
      </c>
      <c r="D417" s="32" t="s">
        <v>834</v>
      </c>
      <c r="E417" s="32" t="s">
        <v>34</v>
      </c>
      <c r="F417" s="32" t="s">
        <v>865</v>
      </c>
      <c r="G417" s="103">
        <v>80111600</v>
      </c>
      <c r="H417" s="32" t="s">
        <v>910</v>
      </c>
      <c r="I417" s="32" t="s">
        <v>56</v>
      </c>
      <c r="J417" s="32" t="s">
        <v>38</v>
      </c>
      <c r="K417" s="33" t="s">
        <v>254</v>
      </c>
      <c r="L417" s="33" t="s">
        <v>254</v>
      </c>
      <c r="M417" s="32">
        <v>6</v>
      </c>
      <c r="N417" s="34">
        <v>2266000</v>
      </c>
      <c r="O417" s="34">
        <f>Tabla1[[#This Row],[VALOR ESTIMADO MENSUAL]]*Tabla1[[#This Row],[DURACIÓN ESTIMADA DEL CONTRATO
(días o meses)]]</f>
        <v>13596000</v>
      </c>
      <c r="P417" s="32" t="s">
        <v>867</v>
      </c>
      <c r="Q417" s="33" t="s">
        <v>41</v>
      </c>
      <c r="R417" s="33" t="s">
        <v>42</v>
      </c>
      <c r="S417" s="33" t="s">
        <v>43</v>
      </c>
      <c r="T417" s="32"/>
      <c r="U417" s="32" t="s">
        <v>911</v>
      </c>
      <c r="V417" s="36" t="s">
        <v>912</v>
      </c>
    </row>
    <row r="418" spans="1:22" s="156" customFormat="1" ht="409.5" x14ac:dyDescent="0.25">
      <c r="A418" s="6" t="s">
        <v>945</v>
      </c>
      <c r="B418" s="32" t="s">
        <v>31</v>
      </c>
      <c r="C418" s="32" t="s">
        <v>32</v>
      </c>
      <c r="D418" s="32" t="s">
        <v>834</v>
      </c>
      <c r="E418" s="32" t="s">
        <v>34</v>
      </c>
      <c r="F418" s="32" t="s">
        <v>865</v>
      </c>
      <c r="G418" s="103">
        <v>80111600</v>
      </c>
      <c r="H418" s="32" t="s">
        <v>910</v>
      </c>
      <c r="I418" s="32" t="s">
        <v>56</v>
      </c>
      <c r="J418" s="32" t="s">
        <v>38</v>
      </c>
      <c r="K418" s="35" t="s">
        <v>266</v>
      </c>
      <c r="L418" s="35" t="s">
        <v>266</v>
      </c>
      <c r="M418" s="35">
        <v>4</v>
      </c>
      <c r="N418" s="34">
        <v>2266000</v>
      </c>
      <c r="O418" s="34">
        <f>Tabla1[[#This Row],[VALOR ESTIMADO MENSUAL]]*Tabla1[[#This Row],[DURACIÓN ESTIMADA DEL CONTRATO
(días o meses)]]</f>
        <v>9064000</v>
      </c>
      <c r="P418" s="32" t="s">
        <v>867</v>
      </c>
      <c r="Q418" s="33" t="s">
        <v>41</v>
      </c>
      <c r="R418" s="33" t="s">
        <v>42</v>
      </c>
      <c r="S418" s="33" t="s">
        <v>43</v>
      </c>
      <c r="T418" s="35"/>
      <c r="U418" s="32" t="s">
        <v>911</v>
      </c>
      <c r="V418" s="36" t="s">
        <v>912</v>
      </c>
    </row>
    <row r="419" spans="1:22" s="156" customFormat="1" ht="409.5" x14ac:dyDescent="0.25">
      <c r="A419" s="6" t="s">
        <v>946</v>
      </c>
      <c r="B419" s="32" t="s">
        <v>31</v>
      </c>
      <c r="C419" s="32" t="s">
        <v>32</v>
      </c>
      <c r="D419" s="32" t="s">
        <v>834</v>
      </c>
      <c r="E419" s="32" t="s">
        <v>34</v>
      </c>
      <c r="F419" s="32" t="s">
        <v>865</v>
      </c>
      <c r="G419" s="103">
        <v>80111600</v>
      </c>
      <c r="H419" s="32" t="s">
        <v>910</v>
      </c>
      <c r="I419" s="32" t="s">
        <v>56</v>
      </c>
      <c r="J419" s="32" t="s">
        <v>38</v>
      </c>
      <c r="K419" s="33" t="s">
        <v>254</v>
      </c>
      <c r="L419" s="33" t="s">
        <v>254</v>
      </c>
      <c r="M419" s="32">
        <v>6</v>
      </c>
      <c r="N419" s="34">
        <v>2266000</v>
      </c>
      <c r="O419" s="34">
        <f>Tabla1[[#This Row],[VALOR ESTIMADO MENSUAL]]*Tabla1[[#This Row],[DURACIÓN ESTIMADA DEL CONTRATO
(días o meses)]]</f>
        <v>13596000</v>
      </c>
      <c r="P419" s="32" t="s">
        <v>867</v>
      </c>
      <c r="Q419" s="33" t="s">
        <v>41</v>
      </c>
      <c r="R419" s="33" t="s">
        <v>42</v>
      </c>
      <c r="S419" s="33" t="s">
        <v>43</v>
      </c>
      <c r="T419" s="32"/>
      <c r="U419" s="32" t="s">
        <v>911</v>
      </c>
      <c r="V419" s="36" t="s">
        <v>912</v>
      </c>
    </row>
    <row r="420" spans="1:22" s="156" customFormat="1" ht="409.5" x14ac:dyDescent="0.25">
      <c r="A420" s="6" t="s">
        <v>947</v>
      </c>
      <c r="B420" s="32" t="s">
        <v>31</v>
      </c>
      <c r="C420" s="32" t="s">
        <v>32</v>
      </c>
      <c r="D420" s="32" t="s">
        <v>834</v>
      </c>
      <c r="E420" s="32" t="s">
        <v>34</v>
      </c>
      <c r="F420" s="32" t="s">
        <v>865</v>
      </c>
      <c r="G420" s="103">
        <v>80111600</v>
      </c>
      <c r="H420" s="32" t="s">
        <v>910</v>
      </c>
      <c r="I420" s="32" t="s">
        <v>56</v>
      </c>
      <c r="J420" s="32" t="s">
        <v>38</v>
      </c>
      <c r="K420" s="35" t="s">
        <v>266</v>
      </c>
      <c r="L420" s="35" t="s">
        <v>266</v>
      </c>
      <c r="M420" s="35">
        <v>4</v>
      </c>
      <c r="N420" s="34">
        <v>2266000</v>
      </c>
      <c r="O420" s="34">
        <f>Tabla1[[#This Row],[VALOR ESTIMADO MENSUAL]]*Tabla1[[#This Row],[DURACIÓN ESTIMADA DEL CONTRATO
(días o meses)]]</f>
        <v>9064000</v>
      </c>
      <c r="P420" s="32" t="s">
        <v>867</v>
      </c>
      <c r="Q420" s="33" t="s">
        <v>41</v>
      </c>
      <c r="R420" s="33" t="s">
        <v>42</v>
      </c>
      <c r="S420" s="33" t="s">
        <v>43</v>
      </c>
      <c r="T420" s="35"/>
      <c r="U420" s="32" t="s">
        <v>911</v>
      </c>
      <c r="V420" s="36" t="s">
        <v>912</v>
      </c>
    </row>
    <row r="421" spans="1:22" s="156" customFormat="1" ht="409.5" x14ac:dyDescent="0.25">
      <c r="A421" s="6" t="s">
        <v>948</v>
      </c>
      <c r="B421" s="32" t="s">
        <v>31</v>
      </c>
      <c r="C421" s="32" t="s">
        <v>32</v>
      </c>
      <c r="D421" s="32" t="s">
        <v>834</v>
      </c>
      <c r="E421" s="32" t="s">
        <v>34</v>
      </c>
      <c r="F421" s="32" t="s">
        <v>865</v>
      </c>
      <c r="G421" s="103">
        <v>80111600</v>
      </c>
      <c r="H421" s="32" t="s">
        <v>910</v>
      </c>
      <c r="I421" s="32" t="s">
        <v>56</v>
      </c>
      <c r="J421" s="32" t="s">
        <v>38</v>
      </c>
      <c r="K421" s="33" t="s">
        <v>254</v>
      </c>
      <c r="L421" s="33" t="s">
        <v>254</v>
      </c>
      <c r="M421" s="32">
        <v>6</v>
      </c>
      <c r="N421" s="34">
        <v>2266000</v>
      </c>
      <c r="O421" s="34">
        <f>Tabla1[[#This Row],[VALOR ESTIMADO MENSUAL]]*Tabla1[[#This Row],[DURACIÓN ESTIMADA DEL CONTRATO
(días o meses)]]</f>
        <v>13596000</v>
      </c>
      <c r="P421" s="32" t="s">
        <v>867</v>
      </c>
      <c r="Q421" s="33" t="s">
        <v>41</v>
      </c>
      <c r="R421" s="33" t="s">
        <v>42</v>
      </c>
      <c r="S421" s="33" t="s">
        <v>43</v>
      </c>
      <c r="T421" s="32"/>
      <c r="U421" s="32" t="s">
        <v>911</v>
      </c>
      <c r="V421" s="36" t="s">
        <v>912</v>
      </c>
    </row>
    <row r="422" spans="1:22" s="156" customFormat="1" ht="409.5" x14ac:dyDescent="0.25">
      <c r="A422" s="6" t="s">
        <v>949</v>
      </c>
      <c r="B422" s="32" t="s">
        <v>31</v>
      </c>
      <c r="C422" s="32" t="s">
        <v>32</v>
      </c>
      <c r="D422" s="32" t="s">
        <v>834</v>
      </c>
      <c r="E422" s="32" t="s">
        <v>34</v>
      </c>
      <c r="F422" s="32" t="s">
        <v>865</v>
      </c>
      <c r="G422" s="103">
        <v>80111600</v>
      </c>
      <c r="H422" s="32" t="s">
        <v>910</v>
      </c>
      <c r="I422" s="32" t="s">
        <v>56</v>
      </c>
      <c r="J422" s="32" t="s">
        <v>38</v>
      </c>
      <c r="K422" s="35" t="s">
        <v>266</v>
      </c>
      <c r="L422" s="35" t="s">
        <v>266</v>
      </c>
      <c r="M422" s="35">
        <v>4</v>
      </c>
      <c r="N422" s="34">
        <v>2266000</v>
      </c>
      <c r="O422" s="34">
        <f>Tabla1[[#This Row],[VALOR ESTIMADO MENSUAL]]*Tabla1[[#This Row],[DURACIÓN ESTIMADA DEL CONTRATO
(días o meses)]]</f>
        <v>9064000</v>
      </c>
      <c r="P422" s="32" t="s">
        <v>867</v>
      </c>
      <c r="Q422" s="33" t="s">
        <v>41</v>
      </c>
      <c r="R422" s="33" t="s">
        <v>42</v>
      </c>
      <c r="S422" s="33" t="s">
        <v>43</v>
      </c>
      <c r="T422" s="35"/>
      <c r="U422" s="32" t="s">
        <v>911</v>
      </c>
      <c r="V422" s="36" t="s">
        <v>912</v>
      </c>
    </row>
    <row r="423" spans="1:22" s="156" customFormat="1" ht="409.5" x14ac:dyDescent="0.25">
      <c r="A423" s="6" t="s">
        <v>950</v>
      </c>
      <c r="B423" s="32" t="s">
        <v>31</v>
      </c>
      <c r="C423" s="32" t="s">
        <v>32</v>
      </c>
      <c r="D423" s="32" t="s">
        <v>834</v>
      </c>
      <c r="E423" s="32" t="s">
        <v>34</v>
      </c>
      <c r="F423" s="32" t="s">
        <v>865</v>
      </c>
      <c r="G423" s="103">
        <v>80111600</v>
      </c>
      <c r="H423" s="32" t="s">
        <v>910</v>
      </c>
      <c r="I423" s="32" t="s">
        <v>56</v>
      </c>
      <c r="J423" s="32" t="s">
        <v>38</v>
      </c>
      <c r="K423" s="33" t="s">
        <v>254</v>
      </c>
      <c r="L423" s="33" t="s">
        <v>254</v>
      </c>
      <c r="M423" s="32">
        <v>6</v>
      </c>
      <c r="N423" s="34">
        <v>2266000</v>
      </c>
      <c r="O423" s="34">
        <f>Tabla1[[#This Row],[VALOR ESTIMADO MENSUAL]]*Tabla1[[#This Row],[DURACIÓN ESTIMADA DEL CONTRATO
(días o meses)]]</f>
        <v>13596000</v>
      </c>
      <c r="P423" s="32" t="s">
        <v>867</v>
      </c>
      <c r="Q423" s="33" t="s">
        <v>41</v>
      </c>
      <c r="R423" s="33" t="s">
        <v>42</v>
      </c>
      <c r="S423" s="33" t="s">
        <v>43</v>
      </c>
      <c r="T423" s="32"/>
      <c r="U423" s="32" t="s">
        <v>911</v>
      </c>
      <c r="V423" s="36" t="s">
        <v>912</v>
      </c>
    </row>
    <row r="424" spans="1:22" s="156" customFormat="1" ht="409.5" x14ac:dyDescent="0.25">
      <c r="A424" s="6" t="s">
        <v>951</v>
      </c>
      <c r="B424" s="32" t="s">
        <v>31</v>
      </c>
      <c r="C424" s="32" t="s">
        <v>32</v>
      </c>
      <c r="D424" s="32" t="s">
        <v>834</v>
      </c>
      <c r="E424" s="32" t="s">
        <v>34</v>
      </c>
      <c r="F424" s="32" t="s">
        <v>865</v>
      </c>
      <c r="G424" s="103">
        <v>80111600</v>
      </c>
      <c r="H424" s="32" t="s">
        <v>910</v>
      </c>
      <c r="I424" s="32" t="s">
        <v>56</v>
      </c>
      <c r="J424" s="32" t="s">
        <v>38</v>
      </c>
      <c r="K424" s="35" t="s">
        <v>266</v>
      </c>
      <c r="L424" s="35" t="s">
        <v>266</v>
      </c>
      <c r="M424" s="35">
        <v>4</v>
      </c>
      <c r="N424" s="34">
        <v>2266000</v>
      </c>
      <c r="O424" s="34">
        <f>Tabla1[[#This Row],[VALOR ESTIMADO MENSUAL]]*Tabla1[[#This Row],[DURACIÓN ESTIMADA DEL CONTRATO
(días o meses)]]</f>
        <v>9064000</v>
      </c>
      <c r="P424" s="32" t="s">
        <v>867</v>
      </c>
      <c r="Q424" s="33" t="s">
        <v>41</v>
      </c>
      <c r="R424" s="33" t="s">
        <v>42</v>
      </c>
      <c r="S424" s="33" t="s">
        <v>43</v>
      </c>
      <c r="T424" s="35"/>
      <c r="U424" s="32" t="s">
        <v>911</v>
      </c>
      <c r="V424" s="36" t="s">
        <v>912</v>
      </c>
    </row>
    <row r="425" spans="1:22" s="156" customFormat="1" ht="409.5" x14ac:dyDescent="0.25">
      <c r="A425" s="6" t="s">
        <v>952</v>
      </c>
      <c r="B425" s="32" t="s">
        <v>31</v>
      </c>
      <c r="C425" s="32" t="s">
        <v>32</v>
      </c>
      <c r="D425" s="32" t="s">
        <v>834</v>
      </c>
      <c r="E425" s="32" t="s">
        <v>34</v>
      </c>
      <c r="F425" s="32" t="s">
        <v>865</v>
      </c>
      <c r="G425" s="103">
        <v>80111600</v>
      </c>
      <c r="H425" s="32" t="s">
        <v>910</v>
      </c>
      <c r="I425" s="32" t="s">
        <v>56</v>
      </c>
      <c r="J425" s="32" t="s">
        <v>38</v>
      </c>
      <c r="K425" s="33" t="s">
        <v>254</v>
      </c>
      <c r="L425" s="33" t="s">
        <v>254</v>
      </c>
      <c r="M425" s="32">
        <v>6</v>
      </c>
      <c r="N425" s="34">
        <v>2266000</v>
      </c>
      <c r="O425" s="34">
        <f>Tabla1[[#This Row],[VALOR ESTIMADO MENSUAL]]*Tabla1[[#This Row],[DURACIÓN ESTIMADA DEL CONTRATO
(días o meses)]]</f>
        <v>13596000</v>
      </c>
      <c r="P425" s="32" t="s">
        <v>867</v>
      </c>
      <c r="Q425" s="33" t="s">
        <v>41</v>
      </c>
      <c r="R425" s="33" t="s">
        <v>42</v>
      </c>
      <c r="S425" s="33" t="s">
        <v>43</v>
      </c>
      <c r="T425" s="32"/>
      <c r="U425" s="32" t="s">
        <v>953</v>
      </c>
      <c r="V425" s="36" t="s">
        <v>954</v>
      </c>
    </row>
    <row r="426" spans="1:22" s="156" customFormat="1" ht="409.5" x14ac:dyDescent="0.25">
      <c r="A426" s="6" t="s">
        <v>955</v>
      </c>
      <c r="B426" s="32" t="s">
        <v>31</v>
      </c>
      <c r="C426" s="32" t="s">
        <v>32</v>
      </c>
      <c r="D426" s="32" t="s">
        <v>834</v>
      </c>
      <c r="E426" s="32" t="s">
        <v>34</v>
      </c>
      <c r="F426" s="32" t="s">
        <v>865</v>
      </c>
      <c r="G426" s="103">
        <v>80111600</v>
      </c>
      <c r="H426" s="32" t="s">
        <v>910</v>
      </c>
      <c r="I426" s="32" t="s">
        <v>56</v>
      </c>
      <c r="J426" s="32" t="s">
        <v>38</v>
      </c>
      <c r="K426" s="35" t="s">
        <v>266</v>
      </c>
      <c r="L426" s="35" t="s">
        <v>266</v>
      </c>
      <c r="M426" s="35">
        <v>4</v>
      </c>
      <c r="N426" s="34">
        <v>2266000</v>
      </c>
      <c r="O426" s="34">
        <f>Tabla1[[#This Row],[VALOR ESTIMADO MENSUAL]]*Tabla1[[#This Row],[DURACIÓN ESTIMADA DEL CONTRATO
(días o meses)]]</f>
        <v>9064000</v>
      </c>
      <c r="P426" s="32" t="s">
        <v>867</v>
      </c>
      <c r="Q426" s="33" t="s">
        <v>41</v>
      </c>
      <c r="R426" s="33" t="s">
        <v>42</v>
      </c>
      <c r="S426" s="33" t="s">
        <v>43</v>
      </c>
      <c r="T426" s="35"/>
      <c r="U426" s="32" t="s">
        <v>953</v>
      </c>
      <c r="V426" s="36" t="s">
        <v>954</v>
      </c>
    </row>
    <row r="427" spans="1:22" s="156" customFormat="1" ht="409.5" x14ac:dyDescent="0.25">
      <c r="A427" s="6" t="s">
        <v>956</v>
      </c>
      <c r="B427" s="32" t="s">
        <v>31</v>
      </c>
      <c r="C427" s="32" t="s">
        <v>32</v>
      </c>
      <c r="D427" s="32" t="s">
        <v>834</v>
      </c>
      <c r="E427" s="32" t="s">
        <v>34</v>
      </c>
      <c r="F427" s="32" t="s">
        <v>865</v>
      </c>
      <c r="G427" s="103">
        <v>80111600</v>
      </c>
      <c r="H427" s="32" t="s">
        <v>957</v>
      </c>
      <c r="I427" s="32" t="s">
        <v>37</v>
      </c>
      <c r="J427" s="32" t="s">
        <v>38</v>
      </c>
      <c r="K427" s="33" t="s">
        <v>254</v>
      </c>
      <c r="L427" s="33" t="s">
        <v>254</v>
      </c>
      <c r="M427" s="33">
        <v>11</v>
      </c>
      <c r="N427" s="34">
        <v>3296000</v>
      </c>
      <c r="O427" s="34">
        <v>36256000</v>
      </c>
      <c r="P427" s="32" t="s">
        <v>867</v>
      </c>
      <c r="Q427" s="33" t="s">
        <v>41</v>
      </c>
      <c r="R427" s="33" t="s">
        <v>42</v>
      </c>
      <c r="S427" s="33" t="s">
        <v>43</v>
      </c>
      <c r="T427" s="32"/>
      <c r="U427" s="32" t="s">
        <v>958</v>
      </c>
      <c r="V427" s="36" t="s">
        <v>959</v>
      </c>
    </row>
    <row r="428" spans="1:22" s="156" customFormat="1" ht="409.5" x14ac:dyDescent="0.25">
      <c r="A428" s="6" t="s">
        <v>960</v>
      </c>
      <c r="B428" s="32" t="s">
        <v>31</v>
      </c>
      <c r="C428" s="32" t="s">
        <v>32</v>
      </c>
      <c r="D428" s="32" t="s">
        <v>834</v>
      </c>
      <c r="E428" s="32" t="s">
        <v>34</v>
      </c>
      <c r="F428" s="32" t="s">
        <v>865</v>
      </c>
      <c r="G428" s="103">
        <v>80111600</v>
      </c>
      <c r="H428" s="32" t="s">
        <v>961</v>
      </c>
      <c r="I428" s="32" t="s">
        <v>56</v>
      </c>
      <c r="J428" s="32" t="s">
        <v>38</v>
      </c>
      <c r="K428" s="33" t="s">
        <v>254</v>
      </c>
      <c r="L428" s="33" t="s">
        <v>254</v>
      </c>
      <c r="M428" s="32" t="s">
        <v>962</v>
      </c>
      <c r="N428" s="34">
        <v>3321601</v>
      </c>
      <c r="O428" s="34">
        <v>33605000</v>
      </c>
      <c r="P428" s="32" t="s">
        <v>867</v>
      </c>
      <c r="Q428" s="33" t="s">
        <v>41</v>
      </c>
      <c r="R428" s="33" t="s">
        <v>42</v>
      </c>
      <c r="S428" s="33" t="s">
        <v>43</v>
      </c>
      <c r="T428" s="32"/>
      <c r="U428" s="32" t="s">
        <v>963</v>
      </c>
      <c r="V428" s="36" t="s">
        <v>964</v>
      </c>
    </row>
    <row r="429" spans="1:22" s="156" customFormat="1" ht="409.5" x14ac:dyDescent="0.25">
      <c r="A429" s="6" t="s">
        <v>965</v>
      </c>
      <c r="B429" s="32" t="s">
        <v>31</v>
      </c>
      <c r="C429" s="32" t="s">
        <v>32</v>
      </c>
      <c r="D429" s="32" t="s">
        <v>834</v>
      </c>
      <c r="E429" s="32" t="s">
        <v>34</v>
      </c>
      <c r="F429" s="32" t="s">
        <v>865</v>
      </c>
      <c r="G429" s="103">
        <v>80111600</v>
      </c>
      <c r="H429" s="32" t="s">
        <v>966</v>
      </c>
      <c r="I429" s="32" t="s">
        <v>37</v>
      </c>
      <c r="J429" s="32" t="s">
        <v>38</v>
      </c>
      <c r="K429" s="33" t="s">
        <v>254</v>
      </c>
      <c r="L429" s="33" t="s">
        <v>254</v>
      </c>
      <c r="M429" s="32">
        <v>10</v>
      </c>
      <c r="N429" s="34">
        <v>4276560</v>
      </c>
      <c r="O429" s="34">
        <v>42765600</v>
      </c>
      <c r="P429" s="32" t="s">
        <v>867</v>
      </c>
      <c r="Q429" s="33" t="s">
        <v>41</v>
      </c>
      <c r="R429" s="33" t="s">
        <v>42</v>
      </c>
      <c r="S429" s="33" t="s">
        <v>43</v>
      </c>
      <c r="T429" s="32"/>
      <c r="U429" s="32" t="s">
        <v>967</v>
      </c>
      <c r="V429" s="36" t="s">
        <v>968</v>
      </c>
    </row>
    <row r="430" spans="1:22" s="156" customFormat="1" ht="409.5" x14ac:dyDescent="0.25">
      <c r="A430" s="6" t="s">
        <v>969</v>
      </c>
      <c r="B430" s="32" t="s">
        <v>31</v>
      </c>
      <c r="C430" s="32" t="s">
        <v>32</v>
      </c>
      <c r="D430" s="32" t="s">
        <v>834</v>
      </c>
      <c r="E430" s="32" t="s">
        <v>34</v>
      </c>
      <c r="F430" s="32" t="s">
        <v>865</v>
      </c>
      <c r="G430" s="103">
        <v>80111600</v>
      </c>
      <c r="H430" s="32" t="s">
        <v>970</v>
      </c>
      <c r="I430" s="32" t="s">
        <v>37</v>
      </c>
      <c r="J430" s="32" t="s">
        <v>38</v>
      </c>
      <c r="K430" s="33" t="s">
        <v>254</v>
      </c>
      <c r="L430" s="33" t="s">
        <v>254</v>
      </c>
      <c r="M430" s="32">
        <v>10</v>
      </c>
      <c r="N430" s="34">
        <v>3708000</v>
      </c>
      <c r="O430" s="34">
        <v>37080000</v>
      </c>
      <c r="P430" s="32" t="s">
        <v>867</v>
      </c>
      <c r="Q430" s="33" t="s">
        <v>41</v>
      </c>
      <c r="R430" s="33" t="s">
        <v>42</v>
      </c>
      <c r="S430" s="33" t="s">
        <v>43</v>
      </c>
      <c r="T430" s="32"/>
      <c r="U430" s="32" t="s">
        <v>971</v>
      </c>
      <c r="V430" s="36" t="s">
        <v>972</v>
      </c>
    </row>
    <row r="431" spans="1:22" s="156" customFormat="1" ht="409.5" x14ac:dyDescent="0.25">
      <c r="A431" s="6" t="s">
        <v>973</v>
      </c>
      <c r="B431" s="32" t="s">
        <v>31</v>
      </c>
      <c r="C431" s="32" t="s">
        <v>32</v>
      </c>
      <c r="D431" s="32" t="s">
        <v>834</v>
      </c>
      <c r="E431" s="32" t="s">
        <v>34</v>
      </c>
      <c r="F431" s="32" t="s">
        <v>865</v>
      </c>
      <c r="G431" s="103">
        <v>80111600</v>
      </c>
      <c r="H431" s="32" t="s">
        <v>974</v>
      </c>
      <c r="I431" s="32" t="s">
        <v>37</v>
      </c>
      <c r="J431" s="32" t="s">
        <v>38</v>
      </c>
      <c r="K431" s="33" t="s">
        <v>254</v>
      </c>
      <c r="L431" s="33" t="s">
        <v>254</v>
      </c>
      <c r="M431" s="32" t="s">
        <v>975</v>
      </c>
      <c r="N431" s="34">
        <v>7210000</v>
      </c>
      <c r="O431" s="34">
        <v>75705000</v>
      </c>
      <c r="P431" s="32" t="s">
        <v>867</v>
      </c>
      <c r="Q431" s="33" t="s">
        <v>41</v>
      </c>
      <c r="R431" s="33" t="s">
        <v>42</v>
      </c>
      <c r="S431" s="33" t="s">
        <v>43</v>
      </c>
      <c r="T431" s="32"/>
      <c r="U431" s="32" t="s">
        <v>976</v>
      </c>
      <c r="V431" s="36" t="s">
        <v>977</v>
      </c>
    </row>
    <row r="432" spans="1:22" s="156" customFormat="1" ht="409.5" x14ac:dyDescent="0.25">
      <c r="A432" s="6" t="s">
        <v>978</v>
      </c>
      <c r="B432" s="32" t="s">
        <v>31</v>
      </c>
      <c r="C432" s="32" t="s">
        <v>32</v>
      </c>
      <c r="D432" s="32" t="s">
        <v>834</v>
      </c>
      <c r="E432" s="32" t="s">
        <v>34</v>
      </c>
      <c r="F432" s="32" t="s">
        <v>865</v>
      </c>
      <c r="G432" s="103">
        <v>80111600</v>
      </c>
      <c r="H432" s="32" t="s">
        <v>979</v>
      </c>
      <c r="I432" s="32" t="s">
        <v>37</v>
      </c>
      <c r="J432" s="32" t="s">
        <v>38</v>
      </c>
      <c r="K432" s="33" t="s">
        <v>254</v>
      </c>
      <c r="L432" s="33" t="s">
        <v>254</v>
      </c>
      <c r="M432" s="32">
        <v>10</v>
      </c>
      <c r="N432" s="34">
        <v>4500000</v>
      </c>
      <c r="O432" s="34">
        <v>45000000</v>
      </c>
      <c r="P432" s="32" t="s">
        <v>867</v>
      </c>
      <c r="Q432" s="33" t="s">
        <v>41</v>
      </c>
      <c r="R432" s="33" t="s">
        <v>42</v>
      </c>
      <c r="S432" s="33" t="s">
        <v>43</v>
      </c>
      <c r="T432" s="32"/>
      <c r="U432" s="32" t="s">
        <v>980</v>
      </c>
      <c r="V432" s="36" t="s">
        <v>981</v>
      </c>
    </row>
    <row r="433" spans="1:22" s="156" customFormat="1" ht="409.5" x14ac:dyDescent="0.25">
      <c r="A433" s="6" t="s">
        <v>982</v>
      </c>
      <c r="B433" s="32" t="s">
        <v>31</v>
      </c>
      <c r="C433" s="32" t="s">
        <v>32</v>
      </c>
      <c r="D433" s="32" t="s">
        <v>834</v>
      </c>
      <c r="E433" s="32" t="s">
        <v>34</v>
      </c>
      <c r="F433" s="32" t="s">
        <v>865</v>
      </c>
      <c r="G433" s="103">
        <v>78111800</v>
      </c>
      <c r="H433" s="32" t="s">
        <v>983</v>
      </c>
      <c r="I433" s="32" t="s">
        <v>195</v>
      </c>
      <c r="J433" s="32" t="s">
        <v>538</v>
      </c>
      <c r="K433" s="33" t="s">
        <v>254</v>
      </c>
      <c r="L433" s="33" t="s">
        <v>533</v>
      </c>
      <c r="M433" s="33">
        <v>11</v>
      </c>
      <c r="N433" s="32" t="s">
        <v>43</v>
      </c>
      <c r="O433" s="34">
        <v>68360000</v>
      </c>
      <c r="P433" s="32" t="s">
        <v>867</v>
      </c>
      <c r="Q433" s="33" t="s">
        <v>41</v>
      </c>
      <c r="R433" s="33" t="s">
        <v>42</v>
      </c>
      <c r="S433" s="33" t="s">
        <v>43</v>
      </c>
      <c r="T433" s="32"/>
      <c r="U433" s="32" t="s">
        <v>984</v>
      </c>
      <c r="V433" s="36" t="s">
        <v>832</v>
      </c>
    </row>
    <row r="434" spans="1:22" s="156" customFormat="1" ht="409.5" x14ac:dyDescent="0.25">
      <c r="A434" s="6" t="s">
        <v>985</v>
      </c>
      <c r="B434" s="32" t="s">
        <v>31</v>
      </c>
      <c r="C434" s="32" t="s">
        <v>32</v>
      </c>
      <c r="D434" s="32" t="s">
        <v>834</v>
      </c>
      <c r="E434" s="32" t="s">
        <v>34</v>
      </c>
      <c r="F434" s="32" t="s">
        <v>865</v>
      </c>
      <c r="G434" s="37" t="s">
        <v>268</v>
      </c>
      <c r="H434" s="32" t="s">
        <v>269</v>
      </c>
      <c r="I434" s="32" t="s">
        <v>56</v>
      </c>
      <c r="J434" s="32" t="s">
        <v>196</v>
      </c>
      <c r="K434" s="33" t="s">
        <v>254</v>
      </c>
      <c r="L434" s="33" t="s">
        <v>533</v>
      </c>
      <c r="M434" s="33">
        <v>11</v>
      </c>
      <c r="N434" s="32" t="s">
        <v>43</v>
      </c>
      <c r="O434" s="34">
        <v>25820400</v>
      </c>
      <c r="P434" s="32" t="s">
        <v>867</v>
      </c>
      <c r="Q434" s="33" t="s">
        <v>41</v>
      </c>
      <c r="R434" s="33" t="s">
        <v>42</v>
      </c>
      <c r="S434" s="33" t="s">
        <v>43</v>
      </c>
      <c r="T434" s="32"/>
      <c r="U434" s="32" t="s">
        <v>637</v>
      </c>
      <c r="V434" s="36" t="s">
        <v>986</v>
      </c>
    </row>
    <row r="435" spans="1:22" s="156" customFormat="1" ht="409.5" x14ac:dyDescent="0.25">
      <c r="A435" s="6" t="s">
        <v>987</v>
      </c>
      <c r="B435" s="32" t="s">
        <v>31</v>
      </c>
      <c r="C435" s="32" t="s">
        <v>988</v>
      </c>
      <c r="D435" s="32" t="s">
        <v>989</v>
      </c>
      <c r="E435" s="32" t="s">
        <v>990</v>
      </c>
      <c r="F435" s="32" t="s">
        <v>991</v>
      </c>
      <c r="G435" s="103">
        <v>80111600</v>
      </c>
      <c r="H435" s="32" t="s">
        <v>992</v>
      </c>
      <c r="I435" s="32" t="s">
        <v>56</v>
      </c>
      <c r="J435" s="32" t="s">
        <v>38</v>
      </c>
      <c r="K435" s="33" t="s">
        <v>254</v>
      </c>
      <c r="L435" s="33" t="s">
        <v>254</v>
      </c>
      <c r="M435" s="32">
        <v>6</v>
      </c>
      <c r="N435" s="34">
        <v>5000000</v>
      </c>
      <c r="O435" s="34">
        <f>Tabla1[[#This Row],[VALOR ESTIMADO MENSUAL]]*Tabla1[[#This Row],[DURACIÓN ESTIMADA DEL CONTRATO
(días o meses)]]</f>
        <v>30000000</v>
      </c>
      <c r="P435" s="32" t="s">
        <v>642</v>
      </c>
      <c r="Q435" s="33" t="s">
        <v>41</v>
      </c>
      <c r="R435" s="33" t="s">
        <v>42</v>
      </c>
      <c r="S435" s="33" t="s">
        <v>43</v>
      </c>
      <c r="T435" s="32"/>
      <c r="U435" s="32" t="s">
        <v>993</v>
      </c>
      <c r="V435" s="36" t="s">
        <v>994</v>
      </c>
    </row>
    <row r="436" spans="1:22" s="156" customFormat="1" ht="409.5" x14ac:dyDescent="0.25">
      <c r="A436" s="6" t="s">
        <v>995</v>
      </c>
      <c r="B436" s="32" t="s">
        <v>31</v>
      </c>
      <c r="C436" s="32" t="s">
        <v>988</v>
      </c>
      <c r="D436" s="32" t="s">
        <v>989</v>
      </c>
      <c r="E436" s="32" t="s">
        <v>990</v>
      </c>
      <c r="F436" s="32" t="s">
        <v>991</v>
      </c>
      <c r="G436" s="103">
        <v>80111600</v>
      </c>
      <c r="H436" s="32" t="s">
        <v>992</v>
      </c>
      <c r="I436" s="32" t="s">
        <v>56</v>
      </c>
      <c r="J436" s="32" t="s">
        <v>38</v>
      </c>
      <c r="K436" s="35" t="s">
        <v>266</v>
      </c>
      <c r="L436" s="35" t="s">
        <v>266</v>
      </c>
      <c r="M436" s="35">
        <v>4</v>
      </c>
      <c r="N436" s="34">
        <v>5000000</v>
      </c>
      <c r="O436" s="34">
        <f>Tabla1[[#This Row],[VALOR ESTIMADO MENSUAL]]*Tabla1[[#This Row],[DURACIÓN ESTIMADA DEL CONTRATO
(días o meses)]]</f>
        <v>20000000</v>
      </c>
      <c r="P436" s="32" t="s">
        <v>642</v>
      </c>
      <c r="Q436" s="33" t="s">
        <v>41</v>
      </c>
      <c r="R436" s="33" t="s">
        <v>42</v>
      </c>
      <c r="S436" s="33" t="s">
        <v>43</v>
      </c>
      <c r="T436" s="35"/>
      <c r="U436" s="32" t="s">
        <v>993</v>
      </c>
      <c r="V436" s="36" t="s">
        <v>994</v>
      </c>
    </row>
    <row r="437" spans="1:22" s="156" customFormat="1" ht="409.5" x14ac:dyDescent="0.25">
      <c r="A437" s="6" t="s">
        <v>996</v>
      </c>
      <c r="B437" s="32" t="s">
        <v>31</v>
      </c>
      <c r="C437" s="32" t="s">
        <v>988</v>
      </c>
      <c r="D437" s="32" t="s">
        <v>989</v>
      </c>
      <c r="E437" s="32" t="s">
        <v>990</v>
      </c>
      <c r="F437" s="32" t="s">
        <v>991</v>
      </c>
      <c r="G437" s="103">
        <v>80111600</v>
      </c>
      <c r="H437" s="32" t="s">
        <v>997</v>
      </c>
      <c r="I437" s="32" t="s">
        <v>56</v>
      </c>
      <c r="J437" s="32" t="s">
        <v>38</v>
      </c>
      <c r="K437" s="33" t="s">
        <v>254</v>
      </c>
      <c r="L437" s="33" t="s">
        <v>254</v>
      </c>
      <c r="M437" s="32">
        <v>6</v>
      </c>
      <c r="N437" s="34">
        <v>4200000</v>
      </c>
      <c r="O437" s="34">
        <f>Tabla1[[#This Row],[VALOR ESTIMADO MENSUAL]]*Tabla1[[#This Row],[DURACIÓN ESTIMADA DEL CONTRATO
(días o meses)]]</f>
        <v>25200000</v>
      </c>
      <c r="P437" s="32" t="s">
        <v>642</v>
      </c>
      <c r="Q437" s="33" t="s">
        <v>41</v>
      </c>
      <c r="R437" s="33" t="s">
        <v>42</v>
      </c>
      <c r="S437" s="33" t="s">
        <v>43</v>
      </c>
      <c r="T437" s="32"/>
      <c r="U437" s="32" t="s">
        <v>998</v>
      </c>
      <c r="V437" s="36" t="s">
        <v>999</v>
      </c>
    </row>
    <row r="438" spans="1:22" s="156" customFormat="1" ht="409.5" x14ac:dyDescent="0.25">
      <c r="A438" s="6" t="s">
        <v>1000</v>
      </c>
      <c r="B438" s="32" t="s">
        <v>31</v>
      </c>
      <c r="C438" s="32" t="s">
        <v>988</v>
      </c>
      <c r="D438" s="32" t="s">
        <v>989</v>
      </c>
      <c r="E438" s="32" t="s">
        <v>990</v>
      </c>
      <c r="F438" s="32" t="s">
        <v>991</v>
      </c>
      <c r="G438" s="103">
        <v>80111600</v>
      </c>
      <c r="H438" s="32" t="s">
        <v>997</v>
      </c>
      <c r="I438" s="32" t="s">
        <v>56</v>
      </c>
      <c r="J438" s="32" t="s">
        <v>38</v>
      </c>
      <c r="K438" s="35" t="s">
        <v>266</v>
      </c>
      <c r="L438" s="35" t="s">
        <v>266</v>
      </c>
      <c r="M438" s="35">
        <v>4</v>
      </c>
      <c r="N438" s="34">
        <v>4200000</v>
      </c>
      <c r="O438" s="34">
        <f>Tabla1[[#This Row],[VALOR ESTIMADO MENSUAL]]*Tabla1[[#This Row],[DURACIÓN ESTIMADA DEL CONTRATO
(días o meses)]]</f>
        <v>16800000</v>
      </c>
      <c r="P438" s="32" t="s">
        <v>642</v>
      </c>
      <c r="Q438" s="33" t="s">
        <v>41</v>
      </c>
      <c r="R438" s="33" t="s">
        <v>42</v>
      </c>
      <c r="S438" s="33" t="s">
        <v>43</v>
      </c>
      <c r="T438" s="35"/>
      <c r="U438" s="32" t="s">
        <v>998</v>
      </c>
      <c r="V438" s="36" t="s">
        <v>999</v>
      </c>
    </row>
    <row r="439" spans="1:22" s="156" customFormat="1" ht="409.5" x14ac:dyDescent="0.25">
      <c r="A439" s="6" t="s">
        <v>1001</v>
      </c>
      <c r="B439" s="32" t="s">
        <v>31</v>
      </c>
      <c r="C439" s="32" t="s">
        <v>988</v>
      </c>
      <c r="D439" s="32" t="s">
        <v>989</v>
      </c>
      <c r="E439" s="32" t="s">
        <v>990</v>
      </c>
      <c r="F439" s="32" t="s">
        <v>991</v>
      </c>
      <c r="G439" s="103">
        <v>80111600</v>
      </c>
      <c r="H439" s="32" t="s">
        <v>1002</v>
      </c>
      <c r="I439" s="32" t="s">
        <v>56</v>
      </c>
      <c r="J439" s="32" t="s">
        <v>38</v>
      </c>
      <c r="K439" s="33" t="s">
        <v>254</v>
      </c>
      <c r="L439" s="33" t="s">
        <v>254</v>
      </c>
      <c r="M439" s="32" t="s">
        <v>1003</v>
      </c>
      <c r="N439" s="34">
        <v>3736800</v>
      </c>
      <c r="O439" s="34">
        <v>34690000</v>
      </c>
      <c r="P439" s="32" t="s">
        <v>642</v>
      </c>
      <c r="Q439" s="33" t="s">
        <v>41</v>
      </c>
      <c r="R439" s="33" t="s">
        <v>42</v>
      </c>
      <c r="S439" s="33" t="s">
        <v>43</v>
      </c>
      <c r="T439" s="32"/>
      <c r="U439" s="32" t="s">
        <v>1004</v>
      </c>
      <c r="V439" s="36" t="s">
        <v>1005</v>
      </c>
    </row>
    <row r="440" spans="1:22" s="156" customFormat="1" ht="409.5" x14ac:dyDescent="0.25">
      <c r="A440" s="6" t="s">
        <v>1006</v>
      </c>
      <c r="B440" s="44" t="s">
        <v>31</v>
      </c>
      <c r="C440" s="44" t="s">
        <v>32</v>
      </c>
      <c r="D440" s="44" t="s">
        <v>1007</v>
      </c>
      <c r="E440" s="32" t="s">
        <v>1008</v>
      </c>
      <c r="F440" s="32" t="s">
        <v>1009</v>
      </c>
      <c r="G440" s="44">
        <v>80111600</v>
      </c>
      <c r="H440" s="32" t="s">
        <v>1010</v>
      </c>
      <c r="I440" s="32" t="s">
        <v>1011</v>
      </c>
      <c r="J440" s="32" t="s">
        <v>38</v>
      </c>
      <c r="K440" s="32" t="s">
        <v>254</v>
      </c>
      <c r="L440" s="32" t="s">
        <v>254</v>
      </c>
      <c r="M440" s="32">
        <v>11</v>
      </c>
      <c r="N440" s="34">
        <v>3399000</v>
      </c>
      <c r="O440" s="34">
        <v>37389000</v>
      </c>
      <c r="P440" s="32" t="s">
        <v>1012</v>
      </c>
      <c r="Q440" s="33" t="s">
        <v>41</v>
      </c>
      <c r="R440" s="33" t="s">
        <v>42</v>
      </c>
      <c r="S440" s="33" t="s">
        <v>43</v>
      </c>
      <c r="T440" s="38"/>
      <c r="U440" s="37" t="s">
        <v>1013</v>
      </c>
      <c r="V440" s="36" t="s">
        <v>1014</v>
      </c>
    </row>
    <row r="441" spans="1:22" s="156" customFormat="1" ht="409.5" x14ac:dyDescent="0.25">
      <c r="A441" s="6" t="s">
        <v>1015</v>
      </c>
      <c r="B441" s="39" t="s">
        <v>31</v>
      </c>
      <c r="C441" s="39" t="s">
        <v>32</v>
      </c>
      <c r="D441" s="39" t="s">
        <v>1007</v>
      </c>
      <c r="E441" s="32" t="s">
        <v>1008</v>
      </c>
      <c r="F441" s="32" t="s">
        <v>1009</v>
      </c>
      <c r="G441" s="39">
        <v>80111600</v>
      </c>
      <c r="H441" s="32" t="s">
        <v>1016</v>
      </c>
      <c r="I441" s="32" t="s">
        <v>1011</v>
      </c>
      <c r="J441" s="32" t="s">
        <v>38</v>
      </c>
      <c r="K441" s="32" t="s">
        <v>244</v>
      </c>
      <c r="L441" s="32" t="s">
        <v>341</v>
      </c>
      <c r="M441" s="32">
        <v>5</v>
      </c>
      <c r="N441" s="34">
        <v>4120000</v>
      </c>
      <c r="O441" s="34">
        <v>20600000</v>
      </c>
      <c r="P441" s="32" t="s">
        <v>1012</v>
      </c>
      <c r="Q441" s="33" t="s">
        <v>41</v>
      </c>
      <c r="R441" s="33" t="s">
        <v>42</v>
      </c>
      <c r="S441" s="33" t="s">
        <v>43</v>
      </c>
      <c r="T441" s="38"/>
      <c r="U441" s="32" t="s">
        <v>1017</v>
      </c>
      <c r="V441" s="36" t="s">
        <v>1018</v>
      </c>
    </row>
    <row r="442" spans="1:22" s="156" customFormat="1" ht="409.5" x14ac:dyDescent="0.25">
      <c r="A442" s="6" t="s">
        <v>1019</v>
      </c>
      <c r="B442" s="32" t="s">
        <v>31</v>
      </c>
      <c r="C442" s="32" t="s">
        <v>32</v>
      </c>
      <c r="D442" s="32" t="s">
        <v>1007</v>
      </c>
      <c r="E442" s="32" t="s">
        <v>1008</v>
      </c>
      <c r="F442" s="32" t="s">
        <v>1009</v>
      </c>
      <c r="G442" s="32">
        <v>80111600</v>
      </c>
      <c r="H442" s="32" t="s">
        <v>1020</v>
      </c>
      <c r="I442" s="32" t="s">
        <v>1011</v>
      </c>
      <c r="J442" s="32" t="s">
        <v>38</v>
      </c>
      <c r="K442" s="32" t="s">
        <v>254</v>
      </c>
      <c r="L442" s="32" t="s">
        <v>254</v>
      </c>
      <c r="M442" s="32">
        <v>11</v>
      </c>
      <c r="N442" s="34">
        <v>3605000</v>
      </c>
      <c r="O442" s="34">
        <v>39655000</v>
      </c>
      <c r="P442" s="32" t="s">
        <v>1012</v>
      </c>
      <c r="Q442" s="33" t="s">
        <v>41</v>
      </c>
      <c r="R442" s="33" t="s">
        <v>42</v>
      </c>
      <c r="S442" s="33" t="s">
        <v>43</v>
      </c>
      <c r="T442" s="38"/>
      <c r="U442" s="32" t="s">
        <v>1021</v>
      </c>
      <c r="V442" s="36" t="s">
        <v>1022</v>
      </c>
    </row>
    <row r="443" spans="1:22" s="156" customFormat="1" ht="409.5" x14ac:dyDescent="0.25">
      <c r="A443" s="6" t="s">
        <v>1023</v>
      </c>
      <c r="B443" s="32" t="s">
        <v>31</v>
      </c>
      <c r="C443" s="32" t="s">
        <v>32</v>
      </c>
      <c r="D443" s="32" t="s">
        <v>1007</v>
      </c>
      <c r="E443" s="32" t="s">
        <v>1008</v>
      </c>
      <c r="F443" s="32" t="s">
        <v>1009</v>
      </c>
      <c r="G443" s="32">
        <v>80111600</v>
      </c>
      <c r="H443" s="32" t="s">
        <v>1024</v>
      </c>
      <c r="I443" s="32" t="s">
        <v>1011</v>
      </c>
      <c r="J443" s="32" t="s">
        <v>38</v>
      </c>
      <c r="K443" s="32" t="s">
        <v>254</v>
      </c>
      <c r="L443" s="32" t="s">
        <v>254</v>
      </c>
      <c r="M443" s="32">
        <v>11</v>
      </c>
      <c r="N443" s="34">
        <v>4017000</v>
      </c>
      <c r="O443" s="34">
        <v>44187000</v>
      </c>
      <c r="P443" s="32" t="s">
        <v>1012</v>
      </c>
      <c r="Q443" s="33" t="s">
        <v>41</v>
      </c>
      <c r="R443" s="33" t="s">
        <v>42</v>
      </c>
      <c r="S443" s="33" t="s">
        <v>43</v>
      </c>
      <c r="T443" s="38"/>
      <c r="U443" s="32" t="s">
        <v>1025</v>
      </c>
      <c r="V443" s="36" t="s">
        <v>1026</v>
      </c>
    </row>
    <row r="444" spans="1:22" s="156" customFormat="1" ht="409.5" x14ac:dyDescent="0.25">
      <c r="A444" s="6" t="s">
        <v>1027</v>
      </c>
      <c r="B444" s="32" t="s">
        <v>31</v>
      </c>
      <c r="C444" s="32" t="s">
        <v>32</v>
      </c>
      <c r="D444" s="32" t="s">
        <v>1007</v>
      </c>
      <c r="E444" s="32" t="s">
        <v>1008</v>
      </c>
      <c r="F444" s="32" t="s">
        <v>1009</v>
      </c>
      <c r="G444" s="32">
        <v>80111600</v>
      </c>
      <c r="H444" s="32" t="s">
        <v>1028</v>
      </c>
      <c r="I444" s="32" t="s">
        <v>1011</v>
      </c>
      <c r="J444" s="32" t="s">
        <v>38</v>
      </c>
      <c r="K444" s="32" t="s">
        <v>254</v>
      </c>
      <c r="L444" s="32" t="s">
        <v>254</v>
      </c>
      <c r="M444" s="32">
        <v>11</v>
      </c>
      <c r="N444" s="34">
        <v>4274500</v>
      </c>
      <c r="O444" s="34">
        <v>47019500</v>
      </c>
      <c r="P444" s="32" t="s">
        <v>1012</v>
      </c>
      <c r="Q444" s="33" t="s">
        <v>41</v>
      </c>
      <c r="R444" s="33" t="s">
        <v>42</v>
      </c>
      <c r="S444" s="33" t="s">
        <v>43</v>
      </c>
      <c r="T444" s="38"/>
      <c r="U444" s="32" t="s">
        <v>1029</v>
      </c>
      <c r="V444" s="36" t="s">
        <v>1030</v>
      </c>
    </row>
    <row r="445" spans="1:22" s="156" customFormat="1" ht="409.5" x14ac:dyDescent="0.25">
      <c r="A445" s="6" t="s">
        <v>1031</v>
      </c>
      <c r="B445" s="32" t="s">
        <v>31</v>
      </c>
      <c r="C445" s="32" t="s">
        <v>32</v>
      </c>
      <c r="D445" s="32" t="s">
        <v>1007</v>
      </c>
      <c r="E445" s="32" t="s">
        <v>1008</v>
      </c>
      <c r="F445" s="32" t="s">
        <v>1009</v>
      </c>
      <c r="G445" s="32">
        <v>80111600</v>
      </c>
      <c r="H445" s="32" t="s">
        <v>1032</v>
      </c>
      <c r="I445" s="32" t="s">
        <v>1011</v>
      </c>
      <c r="J445" s="32" t="s">
        <v>38</v>
      </c>
      <c r="K445" s="32" t="s">
        <v>254</v>
      </c>
      <c r="L445" s="32" t="s">
        <v>254</v>
      </c>
      <c r="M445" s="32">
        <v>10.5</v>
      </c>
      <c r="N445" s="34">
        <v>4738000</v>
      </c>
      <c r="O445" s="34">
        <v>49749000</v>
      </c>
      <c r="P445" s="32" t="s">
        <v>1012</v>
      </c>
      <c r="Q445" s="33" t="s">
        <v>41</v>
      </c>
      <c r="R445" s="33" t="s">
        <v>42</v>
      </c>
      <c r="S445" s="33" t="s">
        <v>43</v>
      </c>
      <c r="T445" s="38"/>
      <c r="U445" s="32" t="s">
        <v>1033</v>
      </c>
      <c r="V445" s="36" t="s">
        <v>1030</v>
      </c>
    </row>
    <row r="446" spans="1:22" s="156" customFormat="1" ht="409.5" x14ac:dyDescent="0.25">
      <c r="A446" s="6" t="s">
        <v>1034</v>
      </c>
      <c r="B446" s="32" t="s">
        <v>31</v>
      </c>
      <c r="C446" s="32" t="s">
        <v>32</v>
      </c>
      <c r="D446" s="32" t="s">
        <v>1007</v>
      </c>
      <c r="E446" s="32" t="s">
        <v>1008</v>
      </c>
      <c r="F446" s="32" t="s">
        <v>1009</v>
      </c>
      <c r="G446" s="32">
        <v>80111600</v>
      </c>
      <c r="H446" s="32" t="s">
        <v>1035</v>
      </c>
      <c r="I446" s="32" t="s">
        <v>1011</v>
      </c>
      <c r="J446" s="32" t="s">
        <v>38</v>
      </c>
      <c r="K446" s="32" t="s">
        <v>254</v>
      </c>
      <c r="L446" s="32" t="s">
        <v>254</v>
      </c>
      <c r="M446" s="32">
        <v>10.5</v>
      </c>
      <c r="N446" s="34">
        <v>4738000</v>
      </c>
      <c r="O446" s="34">
        <v>49749000</v>
      </c>
      <c r="P446" s="32" t="s">
        <v>1012</v>
      </c>
      <c r="Q446" s="33" t="s">
        <v>41</v>
      </c>
      <c r="R446" s="33" t="s">
        <v>42</v>
      </c>
      <c r="S446" s="33" t="s">
        <v>43</v>
      </c>
      <c r="T446" s="38"/>
      <c r="U446" s="32" t="s">
        <v>1036</v>
      </c>
      <c r="V446" s="36" t="s">
        <v>1030</v>
      </c>
    </row>
    <row r="447" spans="1:22" s="156" customFormat="1" ht="409.5" x14ac:dyDescent="0.25">
      <c r="A447" s="6" t="s">
        <v>1037</v>
      </c>
      <c r="B447" s="32" t="s">
        <v>31</v>
      </c>
      <c r="C447" s="32" t="s">
        <v>32</v>
      </c>
      <c r="D447" s="32" t="s">
        <v>1007</v>
      </c>
      <c r="E447" s="32" t="s">
        <v>1008</v>
      </c>
      <c r="F447" s="32" t="s">
        <v>1009</v>
      </c>
      <c r="G447" s="32">
        <v>80111600</v>
      </c>
      <c r="H447" s="32" t="s">
        <v>1038</v>
      </c>
      <c r="I447" s="32" t="s">
        <v>1011</v>
      </c>
      <c r="J447" s="32" t="s">
        <v>38</v>
      </c>
      <c r="K447" s="32" t="s">
        <v>254</v>
      </c>
      <c r="L447" s="32" t="s">
        <v>254</v>
      </c>
      <c r="M447" s="32">
        <v>11</v>
      </c>
      <c r="N447" s="34">
        <v>5150000</v>
      </c>
      <c r="O447" s="34">
        <v>56650000</v>
      </c>
      <c r="P447" s="32" t="s">
        <v>1012</v>
      </c>
      <c r="Q447" s="33" t="s">
        <v>41</v>
      </c>
      <c r="R447" s="33" t="s">
        <v>42</v>
      </c>
      <c r="S447" s="33" t="s">
        <v>43</v>
      </c>
      <c r="T447" s="38"/>
      <c r="U447" s="32" t="s">
        <v>1039</v>
      </c>
      <c r="V447" s="36" t="s">
        <v>1040</v>
      </c>
    </row>
    <row r="448" spans="1:22" s="156" customFormat="1" ht="409.5" x14ac:dyDescent="0.25">
      <c r="A448" s="6" t="s">
        <v>1041</v>
      </c>
      <c r="B448" s="32" t="s">
        <v>31</v>
      </c>
      <c r="C448" s="32" t="s">
        <v>32</v>
      </c>
      <c r="D448" s="32" t="s">
        <v>1007</v>
      </c>
      <c r="E448" s="32" t="s">
        <v>1008</v>
      </c>
      <c r="F448" s="32" t="s">
        <v>1009</v>
      </c>
      <c r="G448" s="32">
        <v>80111600</v>
      </c>
      <c r="H448" s="32" t="s">
        <v>1042</v>
      </c>
      <c r="I448" s="32" t="s">
        <v>1011</v>
      </c>
      <c r="J448" s="32" t="s">
        <v>38</v>
      </c>
      <c r="K448" s="32" t="s">
        <v>254</v>
      </c>
      <c r="L448" s="32" t="s">
        <v>254</v>
      </c>
      <c r="M448" s="32">
        <v>11</v>
      </c>
      <c r="N448" s="34">
        <v>5459000</v>
      </c>
      <c r="O448" s="34">
        <v>60049000</v>
      </c>
      <c r="P448" s="32" t="s">
        <v>1012</v>
      </c>
      <c r="Q448" s="33" t="s">
        <v>41</v>
      </c>
      <c r="R448" s="33" t="s">
        <v>42</v>
      </c>
      <c r="S448" s="33" t="s">
        <v>43</v>
      </c>
      <c r="T448" s="38"/>
      <c r="U448" s="32" t="s">
        <v>1043</v>
      </c>
      <c r="V448" s="36" t="s">
        <v>1044</v>
      </c>
    </row>
    <row r="449" spans="1:22" s="156" customFormat="1" ht="409.5" x14ac:dyDescent="0.25">
      <c r="A449" s="6" t="s">
        <v>1045</v>
      </c>
      <c r="B449" s="32" t="s">
        <v>31</v>
      </c>
      <c r="C449" s="32" t="s">
        <v>32</v>
      </c>
      <c r="D449" s="32" t="s">
        <v>1007</v>
      </c>
      <c r="E449" s="32" t="s">
        <v>1008</v>
      </c>
      <c r="F449" s="32" t="s">
        <v>1009</v>
      </c>
      <c r="G449" s="32">
        <v>80111600</v>
      </c>
      <c r="H449" s="32" t="s">
        <v>1046</v>
      </c>
      <c r="I449" s="32" t="s">
        <v>1011</v>
      </c>
      <c r="J449" s="32" t="s">
        <v>38</v>
      </c>
      <c r="K449" s="32" t="s">
        <v>254</v>
      </c>
      <c r="L449" s="32" t="s">
        <v>254</v>
      </c>
      <c r="M449" s="32">
        <v>10</v>
      </c>
      <c r="N449" s="34">
        <v>6386000</v>
      </c>
      <c r="O449" s="34">
        <v>63860000</v>
      </c>
      <c r="P449" s="32" t="s">
        <v>1012</v>
      </c>
      <c r="Q449" s="33" t="s">
        <v>41</v>
      </c>
      <c r="R449" s="33" t="s">
        <v>42</v>
      </c>
      <c r="S449" s="33" t="s">
        <v>43</v>
      </c>
      <c r="T449" s="38"/>
      <c r="U449" s="32" t="s">
        <v>1047</v>
      </c>
      <c r="V449" s="36" t="s">
        <v>1048</v>
      </c>
    </row>
    <row r="450" spans="1:22" s="156" customFormat="1" ht="409.5" x14ac:dyDescent="0.25">
      <c r="A450" s="6" t="s">
        <v>1049</v>
      </c>
      <c r="B450" s="32" t="s">
        <v>31</v>
      </c>
      <c r="C450" s="32" t="s">
        <v>32</v>
      </c>
      <c r="D450" s="32" t="s">
        <v>1007</v>
      </c>
      <c r="E450" s="32" t="s">
        <v>1008</v>
      </c>
      <c r="F450" s="32" t="s">
        <v>1009</v>
      </c>
      <c r="G450" s="32">
        <v>80111600</v>
      </c>
      <c r="H450" s="32" t="s">
        <v>1050</v>
      </c>
      <c r="I450" s="32" t="s">
        <v>1011</v>
      </c>
      <c r="J450" s="32" t="s">
        <v>38</v>
      </c>
      <c r="K450" s="32" t="s">
        <v>254</v>
      </c>
      <c r="L450" s="32" t="s">
        <v>254</v>
      </c>
      <c r="M450" s="32">
        <v>11</v>
      </c>
      <c r="N450" s="34">
        <v>6386000</v>
      </c>
      <c r="O450" s="34">
        <v>70246000</v>
      </c>
      <c r="P450" s="32" t="s">
        <v>1012</v>
      </c>
      <c r="Q450" s="33" t="s">
        <v>41</v>
      </c>
      <c r="R450" s="33" t="s">
        <v>42</v>
      </c>
      <c r="S450" s="33" t="s">
        <v>43</v>
      </c>
      <c r="T450" s="38"/>
      <c r="U450" s="32" t="s">
        <v>1051</v>
      </c>
      <c r="V450" s="36" t="s">
        <v>1052</v>
      </c>
    </row>
    <row r="451" spans="1:22" s="156" customFormat="1" ht="409.5" x14ac:dyDescent="0.25">
      <c r="A451" s="6" t="s">
        <v>1053</v>
      </c>
      <c r="B451" s="32" t="s">
        <v>31</v>
      </c>
      <c r="C451" s="32" t="s">
        <v>32</v>
      </c>
      <c r="D451" s="32" t="s">
        <v>1007</v>
      </c>
      <c r="E451" s="32" t="s">
        <v>1008</v>
      </c>
      <c r="F451" s="32" t="s">
        <v>1009</v>
      </c>
      <c r="G451" s="32">
        <v>80111600</v>
      </c>
      <c r="H451" s="32" t="s">
        <v>1054</v>
      </c>
      <c r="I451" s="32" t="s">
        <v>1011</v>
      </c>
      <c r="J451" s="32" t="s">
        <v>38</v>
      </c>
      <c r="K451" s="32" t="s">
        <v>254</v>
      </c>
      <c r="L451" s="32" t="s">
        <v>254</v>
      </c>
      <c r="M451" s="32">
        <v>10.5</v>
      </c>
      <c r="N451" s="34">
        <v>4738000</v>
      </c>
      <c r="O451" s="34">
        <v>49749000</v>
      </c>
      <c r="P451" s="32" t="s">
        <v>1012</v>
      </c>
      <c r="Q451" s="33" t="s">
        <v>41</v>
      </c>
      <c r="R451" s="33" t="s">
        <v>42</v>
      </c>
      <c r="S451" s="33" t="s">
        <v>43</v>
      </c>
      <c r="T451" s="38"/>
      <c r="U451" s="32" t="s">
        <v>1055</v>
      </c>
      <c r="V451" s="36" t="s">
        <v>1040</v>
      </c>
    </row>
    <row r="452" spans="1:22" s="156" customFormat="1" ht="409.5" x14ac:dyDescent="0.25">
      <c r="A452" s="6" t="s">
        <v>1056</v>
      </c>
      <c r="B452" s="32" t="s">
        <v>31</v>
      </c>
      <c r="C452" s="32" t="s">
        <v>32</v>
      </c>
      <c r="D452" s="32" t="s">
        <v>1007</v>
      </c>
      <c r="E452" s="32" t="s">
        <v>1008</v>
      </c>
      <c r="F452" s="32" t="s">
        <v>1009</v>
      </c>
      <c r="G452" s="32">
        <v>80111600</v>
      </c>
      <c r="H452" s="32" t="s">
        <v>1057</v>
      </c>
      <c r="I452" s="32" t="s">
        <v>1011</v>
      </c>
      <c r="J452" s="32" t="s">
        <v>38</v>
      </c>
      <c r="K452" s="32" t="s">
        <v>254</v>
      </c>
      <c r="L452" s="32" t="s">
        <v>254</v>
      </c>
      <c r="M452" s="32">
        <v>10.5</v>
      </c>
      <c r="N452" s="34">
        <v>6386000</v>
      </c>
      <c r="O452" s="34">
        <v>67053000</v>
      </c>
      <c r="P452" s="32" t="s">
        <v>1012</v>
      </c>
      <c r="Q452" s="33" t="s">
        <v>41</v>
      </c>
      <c r="R452" s="33" t="s">
        <v>42</v>
      </c>
      <c r="S452" s="33" t="s">
        <v>43</v>
      </c>
      <c r="T452" s="38"/>
      <c r="U452" s="32" t="s">
        <v>1058</v>
      </c>
      <c r="V452" s="36" t="s">
        <v>1052</v>
      </c>
    </row>
    <row r="453" spans="1:22" s="156" customFormat="1" ht="409.5" x14ac:dyDescent="0.25">
      <c r="A453" s="6" t="s">
        <v>1059</v>
      </c>
      <c r="B453" s="32" t="s">
        <v>31</v>
      </c>
      <c r="C453" s="32" t="s">
        <v>32</v>
      </c>
      <c r="D453" s="32" t="s">
        <v>1007</v>
      </c>
      <c r="E453" s="32" t="s">
        <v>1008</v>
      </c>
      <c r="F453" s="32" t="s">
        <v>1009</v>
      </c>
      <c r="G453" s="32">
        <v>80111600</v>
      </c>
      <c r="H453" s="32" t="s">
        <v>1060</v>
      </c>
      <c r="I453" s="32" t="s">
        <v>1011</v>
      </c>
      <c r="J453" s="32" t="s">
        <v>38</v>
      </c>
      <c r="K453" s="32" t="s">
        <v>254</v>
      </c>
      <c r="L453" s="32" t="s">
        <v>254</v>
      </c>
      <c r="M453" s="32">
        <v>11</v>
      </c>
      <c r="N453" s="34">
        <v>6900000</v>
      </c>
      <c r="O453" s="34">
        <v>75900000</v>
      </c>
      <c r="P453" s="32" t="s">
        <v>1012</v>
      </c>
      <c r="Q453" s="33" t="s">
        <v>41</v>
      </c>
      <c r="R453" s="33" t="s">
        <v>42</v>
      </c>
      <c r="S453" s="33" t="s">
        <v>43</v>
      </c>
      <c r="T453" s="38"/>
      <c r="U453" s="32" t="s">
        <v>1061</v>
      </c>
      <c r="V453" s="36" t="s">
        <v>1062</v>
      </c>
    </row>
    <row r="454" spans="1:22" s="156" customFormat="1" ht="409.5" x14ac:dyDescent="0.25">
      <c r="A454" s="6" t="s">
        <v>1063</v>
      </c>
      <c r="B454" s="32" t="s">
        <v>31</v>
      </c>
      <c r="C454" s="32" t="s">
        <v>32</v>
      </c>
      <c r="D454" s="32" t="s">
        <v>1007</v>
      </c>
      <c r="E454" s="32" t="s">
        <v>1008</v>
      </c>
      <c r="F454" s="32" t="s">
        <v>1009</v>
      </c>
      <c r="G454" s="32">
        <v>80111600</v>
      </c>
      <c r="H454" s="32" t="s">
        <v>1064</v>
      </c>
      <c r="I454" s="32" t="s">
        <v>1011</v>
      </c>
      <c r="J454" s="32" t="s">
        <v>38</v>
      </c>
      <c r="K454" s="32" t="s">
        <v>254</v>
      </c>
      <c r="L454" s="32" t="s">
        <v>254</v>
      </c>
      <c r="M454" s="32">
        <v>11</v>
      </c>
      <c r="N454" s="34">
        <v>6900000</v>
      </c>
      <c r="O454" s="34">
        <v>75900000</v>
      </c>
      <c r="P454" s="32" t="s">
        <v>1012</v>
      </c>
      <c r="Q454" s="33" t="s">
        <v>41</v>
      </c>
      <c r="R454" s="33" t="s">
        <v>42</v>
      </c>
      <c r="S454" s="33" t="s">
        <v>43</v>
      </c>
      <c r="T454" s="38"/>
      <c r="U454" s="32" t="s">
        <v>1065</v>
      </c>
      <c r="V454" s="36" t="s">
        <v>1044</v>
      </c>
    </row>
    <row r="455" spans="1:22" s="156" customFormat="1" ht="409.5" x14ac:dyDescent="0.25">
      <c r="A455" s="6" t="s">
        <v>1066</v>
      </c>
      <c r="B455" s="32" t="s">
        <v>31</v>
      </c>
      <c r="C455" s="32" t="s">
        <v>32</v>
      </c>
      <c r="D455" s="32" t="s">
        <v>1007</v>
      </c>
      <c r="E455" s="32" t="s">
        <v>1008</v>
      </c>
      <c r="F455" s="32" t="s">
        <v>1009</v>
      </c>
      <c r="G455" s="32">
        <v>80111600</v>
      </c>
      <c r="H455" s="32" t="s">
        <v>1067</v>
      </c>
      <c r="I455" s="32" t="s">
        <v>1011</v>
      </c>
      <c r="J455" s="32" t="s">
        <v>38</v>
      </c>
      <c r="K455" s="32" t="s">
        <v>254</v>
      </c>
      <c r="L455" s="32" t="s">
        <v>254</v>
      </c>
      <c r="M455" s="32">
        <v>10</v>
      </c>
      <c r="N455" s="34">
        <v>2060000</v>
      </c>
      <c r="O455" s="34">
        <v>20600000</v>
      </c>
      <c r="P455" s="32" t="s">
        <v>1012</v>
      </c>
      <c r="Q455" s="33" t="s">
        <v>41</v>
      </c>
      <c r="R455" s="33" t="s">
        <v>42</v>
      </c>
      <c r="S455" s="33" t="s">
        <v>43</v>
      </c>
      <c r="T455" s="38"/>
      <c r="U455" s="32" t="s">
        <v>1068</v>
      </c>
      <c r="V455" s="36" t="s">
        <v>1030</v>
      </c>
    </row>
    <row r="456" spans="1:22" s="156" customFormat="1" ht="409.5" x14ac:dyDescent="0.25">
      <c r="A456" s="6" t="s">
        <v>1069</v>
      </c>
      <c r="B456" s="32" t="s">
        <v>31</v>
      </c>
      <c r="C456" s="32" t="s">
        <v>32</v>
      </c>
      <c r="D456" s="32" t="s">
        <v>1007</v>
      </c>
      <c r="E456" s="32" t="s">
        <v>1008</v>
      </c>
      <c r="F456" s="32" t="s">
        <v>1009</v>
      </c>
      <c r="G456" s="32">
        <v>80111600</v>
      </c>
      <c r="H456" s="32" t="s">
        <v>1070</v>
      </c>
      <c r="I456" s="32" t="s">
        <v>1011</v>
      </c>
      <c r="J456" s="32" t="s">
        <v>38</v>
      </c>
      <c r="K456" s="32" t="s">
        <v>254</v>
      </c>
      <c r="L456" s="32" t="s">
        <v>254</v>
      </c>
      <c r="M456" s="32">
        <v>10.5</v>
      </c>
      <c r="N456" s="34">
        <v>3700000</v>
      </c>
      <c r="O456" s="34">
        <v>38850000</v>
      </c>
      <c r="P456" s="32" t="s">
        <v>1012</v>
      </c>
      <c r="Q456" s="33" t="s">
        <v>41</v>
      </c>
      <c r="R456" s="33" t="s">
        <v>42</v>
      </c>
      <c r="S456" s="33" t="s">
        <v>43</v>
      </c>
      <c r="T456" s="38"/>
      <c r="U456" s="32" t="s">
        <v>1071</v>
      </c>
      <c r="V456" s="36" t="s">
        <v>1030</v>
      </c>
    </row>
    <row r="457" spans="1:22" s="156" customFormat="1" ht="409.5" x14ac:dyDescent="0.25">
      <c r="A457" s="6" t="s">
        <v>1072</v>
      </c>
      <c r="B457" s="32" t="s">
        <v>31</v>
      </c>
      <c r="C457" s="32" t="s">
        <v>32</v>
      </c>
      <c r="D457" s="32" t="s">
        <v>1007</v>
      </c>
      <c r="E457" s="32" t="s">
        <v>1008</v>
      </c>
      <c r="F457" s="32" t="s">
        <v>1009</v>
      </c>
      <c r="G457" s="32">
        <v>80111600</v>
      </c>
      <c r="H457" s="32" t="s">
        <v>1073</v>
      </c>
      <c r="I457" s="32" t="s">
        <v>1011</v>
      </c>
      <c r="J457" s="32" t="s">
        <v>38</v>
      </c>
      <c r="K457" s="32" t="s">
        <v>254</v>
      </c>
      <c r="L457" s="32" t="s">
        <v>254</v>
      </c>
      <c r="M457" s="32">
        <v>10.5</v>
      </c>
      <c r="N457" s="34">
        <v>3700000</v>
      </c>
      <c r="O457" s="34">
        <v>38850000</v>
      </c>
      <c r="P457" s="32" t="s">
        <v>1012</v>
      </c>
      <c r="Q457" s="33" t="s">
        <v>41</v>
      </c>
      <c r="R457" s="33" t="s">
        <v>42</v>
      </c>
      <c r="S457" s="33" t="s">
        <v>43</v>
      </c>
      <c r="T457" s="38"/>
      <c r="U457" s="32" t="s">
        <v>1071</v>
      </c>
      <c r="V457" s="36" t="s">
        <v>1030</v>
      </c>
    </row>
    <row r="458" spans="1:22" s="156" customFormat="1" ht="409.5" x14ac:dyDescent="0.25">
      <c r="A458" s="6" t="s">
        <v>1074</v>
      </c>
      <c r="B458" s="32" t="s">
        <v>31</v>
      </c>
      <c r="C458" s="32" t="s">
        <v>32</v>
      </c>
      <c r="D458" s="32" t="s">
        <v>1007</v>
      </c>
      <c r="E458" s="32" t="s">
        <v>1008</v>
      </c>
      <c r="F458" s="32" t="s">
        <v>1009</v>
      </c>
      <c r="G458" s="32">
        <v>80111600</v>
      </c>
      <c r="H458" s="32" t="s">
        <v>1075</v>
      </c>
      <c r="I458" s="32" t="s">
        <v>1011</v>
      </c>
      <c r="J458" s="32" t="s">
        <v>38</v>
      </c>
      <c r="K458" s="32" t="s">
        <v>254</v>
      </c>
      <c r="L458" s="32" t="s">
        <v>254</v>
      </c>
      <c r="M458" s="32">
        <v>10.5</v>
      </c>
      <c r="N458" s="34">
        <v>3700000</v>
      </c>
      <c r="O458" s="34">
        <v>38850000</v>
      </c>
      <c r="P458" s="32" t="s">
        <v>1012</v>
      </c>
      <c r="Q458" s="33" t="s">
        <v>41</v>
      </c>
      <c r="R458" s="33" t="s">
        <v>42</v>
      </c>
      <c r="S458" s="33" t="s">
        <v>43</v>
      </c>
      <c r="T458" s="38"/>
      <c r="U458" s="32" t="s">
        <v>1071</v>
      </c>
      <c r="V458" s="36" t="s">
        <v>1030</v>
      </c>
    </row>
    <row r="459" spans="1:22" s="156" customFormat="1" ht="409.5" x14ac:dyDescent="0.25">
      <c r="A459" s="6" t="s">
        <v>1076</v>
      </c>
      <c r="B459" s="32" t="s">
        <v>31</v>
      </c>
      <c r="C459" s="32" t="s">
        <v>32</v>
      </c>
      <c r="D459" s="32" t="s">
        <v>1007</v>
      </c>
      <c r="E459" s="32" t="s">
        <v>1008</v>
      </c>
      <c r="F459" s="32" t="s">
        <v>1009</v>
      </c>
      <c r="G459" s="32">
        <v>80111600</v>
      </c>
      <c r="H459" s="32" t="s">
        <v>1077</v>
      </c>
      <c r="I459" s="32" t="s">
        <v>1011</v>
      </c>
      <c r="J459" s="32" t="s">
        <v>38</v>
      </c>
      <c r="K459" s="32" t="s">
        <v>254</v>
      </c>
      <c r="L459" s="32" t="s">
        <v>254</v>
      </c>
      <c r="M459" s="32">
        <v>11</v>
      </c>
      <c r="N459" s="34">
        <v>3300000</v>
      </c>
      <c r="O459" s="34">
        <v>36300000</v>
      </c>
      <c r="P459" s="32" t="s">
        <v>1012</v>
      </c>
      <c r="Q459" s="33" t="s">
        <v>41</v>
      </c>
      <c r="R459" s="33" t="s">
        <v>42</v>
      </c>
      <c r="S459" s="33" t="s">
        <v>43</v>
      </c>
      <c r="T459" s="38"/>
      <c r="U459" s="32" t="s">
        <v>1078</v>
      </c>
      <c r="V459" s="36" t="s">
        <v>1079</v>
      </c>
    </row>
    <row r="460" spans="1:22" s="156" customFormat="1" ht="409.5" x14ac:dyDescent="0.25">
      <c r="A460" s="6" t="s">
        <v>1080</v>
      </c>
      <c r="B460" s="32" t="s">
        <v>31</v>
      </c>
      <c r="C460" s="32" t="s">
        <v>32</v>
      </c>
      <c r="D460" s="32" t="s">
        <v>1007</v>
      </c>
      <c r="E460" s="32" t="s">
        <v>1008</v>
      </c>
      <c r="F460" s="32" t="s">
        <v>1009</v>
      </c>
      <c r="G460" s="32">
        <v>80111600</v>
      </c>
      <c r="H460" s="32" t="s">
        <v>1081</v>
      </c>
      <c r="I460" s="32" t="s">
        <v>1011</v>
      </c>
      <c r="J460" s="32" t="s">
        <v>38</v>
      </c>
      <c r="K460" s="32" t="s">
        <v>244</v>
      </c>
      <c r="L460" s="32" t="s">
        <v>341</v>
      </c>
      <c r="M460" s="32">
        <v>4.5</v>
      </c>
      <c r="N460" s="34">
        <v>4359000</v>
      </c>
      <c r="O460" s="34">
        <v>19615500</v>
      </c>
      <c r="P460" s="32" t="s">
        <v>1012</v>
      </c>
      <c r="Q460" s="33" t="s">
        <v>41</v>
      </c>
      <c r="R460" s="33" t="s">
        <v>42</v>
      </c>
      <c r="S460" s="33" t="s">
        <v>43</v>
      </c>
      <c r="T460" s="38"/>
      <c r="U460" s="32" t="s">
        <v>1082</v>
      </c>
      <c r="V460" s="36" t="s">
        <v>1052</v>
      </c>
    </row>
    <row r="461" spans="1:22" s="156" customFormat="1" ht="409.5" x14ac:dyDescent="0.25">
      <c r="A461" s="6" t="s">
        <v>1083</v>
      </c>
      <c r="B461" s="32" t="s">
        <v>31</v>
      </c>
      <c r="C461" s="32" t="s">
        <v>32</v>
      </c>
      <c r="D461" s="32" t="s">
        <v>1007</v>
      </c>
      <c r="E461" s="32" t="s">
        <v>1008</v>
      </c>
      <c r="F461" s="32" t="s">
        <v>1009</v>
      </c>
      <c r="G461" s="32">
        <v>80111600</v>
      </c>
      <c r="H461" s="32" t="s">
        <v>1084</v>
      </c>
      <c r="I461" s="32" t="s">
        <v>1011</v>
      </c>
      <c r="J461" s="32" t="s">
        <v>38</v>
      </c>
      <c r="K461" s="32" t="s">
        <v>254</v>
      </c>
      <c r="L461" s="32" t="s">
        <v>254</v>
      </c>
      <c r="M461" s="32">
        <v>11</v>
      </c>
      <c r="N461" s="34">
        <v>4223000</v>
      </c>
      <c r="O461" s="34">
        <v>46453000</v>
      </c>
      <c r="P461" s="32" t="s">
        <v>1012</v>
      </c>
      <c r="Q461" s="33" t="s">
        <v>41</v>
      </c>
      <c r="R461" s="33" t="s">
        <v>42</v>
      </c>
      <c r="S461" s="33" t="s">
        <v>43</v>
      </c>
      <c r="T461" s="38"/>
      <c r="U461" s="32" t="s">
        <v>1085</v>
      </c>
      <c r="V461" s="36" t="s">
        <v>1022</v>
      </c>
    </row>
    <row r="462" spans="1:22" s="156" customFormat="1" ht="409.5" x14ac:dyDescent="0.25">
      <c r="A462" s="6" t="s">
        <v>1086</v>
      </c>
      <c r="B462" s="32" t="s">
        <v>31</v>
      </c>
      <c r="C462" s="32" t="s">
        <v>32</v>
      </c>
      <c r="D462" s="32" t="s">
        <v>1007</v>
      </c>
      <c r="E462" s="32" t="s">
        <v>1008</v>
      </c>
      <c r="F462" s="32" t="s">
        <v>1009</v>
      </c>
      <c r="G462" s="32">
        <v>80111600</v>
      </c>
      <c r="H462" s="32" t="s">
        <v>1032</v>
      </c>
      <c r="I462" s="32" t="s">
        <v>1011</v>
      </c>
      <c r="J462" s="32" t="s">
        <v>38</v>
      </c>
      <c r="K462" s="32" t="s">
        <v>254</v>
      </c>
      <c r="L462" s="32" t="s">
        <v>254</v>
      </c>
      <c r="M462" s="32">
        <v>10.5</v>
      </c>
      <c r="N462" s="34">
        <v>4738000</v>
      </c>
      <c r="O462" s="34">
        <v>49749000</v>
      </c>
      <c r="P462" s="32" t="s">
        <v>1012</v>
      </c>
      <c r="Q462" s="33" t="s">
        <v>41</v>
      </c>
      <c r="R462" s="33" t="s">
        <v>42</v>
      </c>
      <c r="S462" s="33" t="s">
        <v>43</v>
      </c>
      <c r="T462" s="38"/>
      <c r="U462" s="32" t="s">
        <v>1033</v>
      </c>
      <c r="V462" s="36" t="s">
        <v>1087</v>
      </c>
    </row>
    <row r="463" spans="1:22" s="156" customFormat="1" ht="409.5" x14ac:dyDescent="0.25">
      <c r="A463" s="6" t="s">
        <v>1088</v>
      </c>
      <c r="B463" s="32" t="s">
        <v>31</v>
      </c>
      <c r="C463" s="32" t="s">
        <v>32</v>
      </c>
      <c r="D463" s="32" t="s">
        <v>1007</v>
      </c>
      <c r="E463" s="32" t="s">
        <v>1008</v>
      </c>
      <c r="F463" s="32" t="s">
        <v>1009</v>
      </c>
      <c r="G463" s="32">
        <v>80111600</v>
      </c>
      <c r="H463" s="32" t="s">
        <v>1089</v>
      </c>
      <c r="I463" s="32" t="s">
        <v>1011</v>
      </c>
      <c r="J463" s="32" t="s">
        <v>38</v>
      </c>
      <c r="K463" s="32" t="s">
        <v>244</v>
      </c>
      <c r="L463" s="32" t="s">
        <v>341</v>
      </c>
      <c r="M463" s="32">
        <v>5</v>
      </c>
      <c r="N463" s="34">
        <v>7000000</v>
      </c>
      <c r="O463" s="34">
        <v>35000000</v>
      </c>
      <c r="P463" s="32" t="s">
        <v>1012</v>
      </c>
      <c r="Q463" s="33" t="s">
        <v>41</v>
      </c>
      <c r="R463" s="33" t="s">
        <v>42</v>
      </c>
      <c r="S463" s="33" t="s">
        <v>43</v>
      </c>
      <c r="T463" s="38"/>
      <c r="U463" s="32" t="s">
        <v>1090</v>
      </c>
      <c r="V463" s="36" t="s">
        <v>1091</v>
      </c>
    </row>
    <row r="464" spans="1:22" s="156" customFormat="1" ht="409.5" x14ac:dyDescent="0.25">
      <c r="A464" s="6" t="s">
        <v>1092</v>
      </c>
      <c r="B464" s="32" t="s">
        <v>31</v>
      </c>
      <c r="C464" s="32" t="s">
        <v>32</v>
      </c>
      <c r="D464" s="32" t="s">
        <v>1007</v>
      </c>
      <c r="E464" s="32" t="s">
        <v>1008</v>
      </c>
      <c r="F464" s="32" t="s">
        <v>1009</v>
      </c>
      <c r="G464" s="32">
        <v>80111600</v>
      </c>
      <c r="H464" s="32" t="s">
        <v>1093</v>
      </c>
      <c r="I464" s="32" t="s">
        <v>1011</v>
      </c>
      <c r="J464" s="32" t="s">
        <v>38</v>
      </c>
      <c r="K464" s="32" t="s">
        <v>254</v>
      </c>
      <c r="L464" s="32" t="s">
        <v>254</v>
      </c>
      <c r="M464" s="32">
        <v>11</v>
      </c>
      <c r="N464" s="34">
        <v>6900000</v>
      </c>
      <c r="O464" s="34">
        <v>75900000</v>
      </c>
      <c r="P464" s="32" t="s">
        <v>1012</v>
      </c>
      <c r="Q464" s="33" t="s">
        <v>41</v>
      </c>
      <c r="R464" s="33" t="s">
        <v>42</v>
      </c>
      <c r="S464" s="33" t="s">
        <v>43</v>
      </c>
      <c r="T464" s="38"/>
      <c r="U464" s="32" t="s">
        <v>1094</v>
      </c>
      <c r="V464" s="36" t="s">
        <v>1040</v>
      </c>
    </row>
    <row r="465" spans="1:22" s="156" customFormat="1" ht="409.5" x14ac:dyDescent="0.25">
      <c r="A465" s="6" t="s">
        <v>1095</v>
      </c>
      <c r="B465" s="32" t="s">
        <v>31</v>
      </c>
      <c r="C465" s="32" t="s">
        <v>32</v>
      </c>
      <c r="D465" s="32" t="s">
        <v>1007</v>
      </c>
      <c r="E465" s="32" t="s">
        <v>1008</v>
      </c>
      <c r="F465" s="32" t="s">
        <v>1009</v>
      </c>
      <c r="G465" s="32">
        <v>80111600</v>
      </c>
      <c r="H465" s="32" t="s">
        <v>1096</v>
      </c>
      <c r="I465" s="32" t="s">
        <v>1011</v>
      </c>
      <c r="J465" s="32" t="s">
        <v>38</v>
      </c>
      <c r="K465" s="32" t="s">
        <v>254</v>
      </c>
      <c r="L465" s="32" t="s">
        <v>254</v>
      </c>
      <c r="M465" s="32">
        <v>10.5</v>
      </c>
      <c r="N465" s="34">
        <v>5047000</v>
      </c>
      <c r="O465" s="34">
        <v>52993500</v>
      </c>
      <c r="P465" s="32" t="s">
        <v>1012</v>
      </c>
      <c r="Q465" s="33" t="s">
        <v>41</v>
      </c>
      <c r="R465" s="33" t="s">
        <v>42</v>
      </c>
      <c r="S465" s="33" t="s">
        <v>43</v>
      </c>
      <c r="T465" s="38"/>
      <c r="U465" s="32" t="s">
        <v>1097</v>
      </c>
      <c r="V465" s="36" t="s">
        <v>1052</v>
      </c>
    </row>
    <row r="466" spans="1:22" s="156" customFormat="1" ht="409.5" x14ac:dyDescent="0.25">
      <c r="A466" s="6" t="s">
        <v>1098</v>
      </c>
      <c r="B466" s="32" t="s">
        <v>31</v>
      </c>
      <c r="C466" s="32" t="s">
        <v>32</v>
      </c>
      <c r="D466" s="32" t="s">
        <v>1007</v>
      </c>
      <c r="E466" s="32" t="s">
        <v>1008</v>
      </c>
      <c r="F466" s="32" t="s">
        <v>1009</v>
      </c>
      <c r="G466" s="32">
        <v>80111600</v>
      </c>
      <c r="H466" s="32" t="s">
        <v>1099</v>
      </c>
      <c r="I466" s="32" t="s">
        <v>1011</v>
      </c>
      <c r="J466" s="32" t="s">
        <v>38</v>
      </c>
      <c r="K466" s="32" t="s">
        <v>254</v>
      </c>
      <c r="L466" s="32" t="s">
        <v>254</v>
      </c>
      <c r="M466" s="32">
        <v>11</v>
      </c>
      <c r="N466" s="34">
        <v>6180000</v>
      </c>
      <c r="O466" s="34">
        <v>67980000</v>
      </c>
      <c r="P466" s="32" t="s">
        <v>1012</v>
      </c>
      <c r="Q466" s="33" t="s">
        <v>41</v>
      </c>
      <c r="R466" s="33" t="s">
        <v>42</v>
      </c>
      <c r="S466" s="33" t="s">
        <v>43</v>
      </c>
      <c r="T466" s="38"/>
      <c r="U466" s="32" t="s">
        <v>1100</v>
      </c>
      <c r="V466" s="36" t="s">
        <v>1014</v>
      </c>
    </row>
    <row r="467" spans="1:22" s="156" customFormat="1" ht="409.5" x14ac:dyDescent="0.25">
      <c r="A467" s="6" t="s">
        <v>1101</v>
      </c>
      <c r="B467" s="32" t="s">
        <v>31</v>
      </c>
      <c r="C467" s="32" t="s">
        <v>32</v>
      </c>
      <c r="D467" s="32" t="s">
        <v>1007</v>
      </c>
      <c r="E467" s="32" t="s">
        <v>1008</v>
      </c>
      <c r="F467" s="32" t="s">
        <v>1009</v>
      </c>
      <c r="G467" s="32">
        <v>80111600</v>
      </c>
      <c r="H467" s="32" t="s">
        <v>1102</v>
      </c>
      <c r="I467" s="32" t="s">
        <v>1011</v>
      </c>
      <c r="J467" s="32" t="s">
        <v>38</v>
      </c>
      <c r="K467" s="32" t="s">
        <v>254</v>
      </c>
      <c r="L467" s="32" t="s">
        <v>254</v>
      </c>
      <c r="M467" s="32">
        <v>10.5</v>
      </c>
      <c r="N467" s="34">
        <v>6180000</v>
      </c>
      <c r="O467" s="34">
        <v>64890000</v>
      </c>
      <c r="P467" s="32" t="s">
        <v>1012</v>
      </c>
      <c r="Q467" s="33" t="s">
        <v>41</v>
      </c>
      <c r="R467" s="33" t="s">
        <v>42</v>
      </c>
      <c r="S467" s="33" t="s">
        <v>43</v>
      </c>
      <c r="T467" s="38"/>
      <c r="U467" s="32" t="s">
        <v>1103</v>
      </c>
      <c r="V467" s="36" t="s">
        <v>1052</v>
      </c>
    </row>
    <row r="468" spans="1:22" s="156" customFormat="1" ht="409.5" x14ac:dyDescent="0.25">
      <c r="A468" s="6" t="s">
        <v>1104</v>
      </c>
      <c r="B468" s="32" t="s">
        <v>31</v>
      </c>
      <c r="C468" s="32" t="s">
        <v>32</v>
      </c>
      <c r="D468" s="32" t="s">
        <v>1007</v>
      </c>
      <c r="E468" s="32" t="s">
        <v>1008</v>
      </c>
      <c r="F468" s="32" t="s">
        <v>1009</v>
      </c>
      <c r="G468" s="32">
        <v>80111600</v>
      </c>
      <c r="H468" s="32" t="s">
        <v>1105</v>
      </c>
      <c r="I468" s="32" t="s">
        <v>1011</v>
      </c>
      <c r="J468" s="32" t="s">
        <v>38</v>
      </c>
      <c r="K468" s="32" t="s">
        <v>254</v>
      </c>
      <c r="L468" s="32" t="s">
        <v>254</v>
      </c>
      <c r="M468" s="32">
        <v>11</v>
      </c>
      <c r="N468" s="34">
        <v>5500000</v>
      </c>
      <c r="O468" s="34">
        <v>60500000</v>
      </c>
      <c r="P468" s="32" t="s">
        <v>1012</v>
      </c>
      <c r="Q468" s="33" t="s">
        <v>41</v>
      </c>
      <c r="R468" s="33" t="s">
        <v>42</v>
      </c>
      <c r="S468" s="33" t="s">
        <v>43</v>
      </c>
      <c r="T468" s="38"/>
      <c r="U468" s="40" t="s">
        <v>1106</v>
      </c>
      <c r="V468" s="36" t="s">
        <v>1107</v>
      </c>
    </row>
    <row r="469" spans="1:22" s="156" customFormat="1" ht="409.5" x14ac:dyDescent="0.25">
      <c r="A469" s="6" t="s">
        <v>1108</v>
      </c>
      <c r="B469" s="32" t="s">
        <v>31</v>
      </c>
      <c r="C469" s="32" t="s">
        <v>32</v>
      </c>
      <c r="D469" s="32" t="s">
        <v>1007</v>
      </c>
      <c r="E469" s="32" t="s">
        <v>1008</v>
      </c>
      <c r="F469" s="32" t="s">
        <v>1009</v>
      </c>
      <c r="G469" s="32">
        <v>80111600</v>
      </c>
      <c r="H469" s="32" t="s">
        <v>1109</v>
      </c>
      <c r="I469" s="32" t="s">
        <v>1011</v>
      </c>
      <c r="J469" s="32" t="s">
        <v>38</v>
      </c>
      <c r="K469" s="32" t="s">
        <v>254</v>
      </c>
      <c r="L469" s="32" t="s">
        <v>254</v>
      </c>
      <c r="M469" s="32">
        <v>10</v>
      </c>
      <c r="N469" s="34">
        <v>4500000</v>
      </c>
      <c r="O469" s="34">
        <v>45000000</v>
      </c>
      <c r="P469" s="32" t="s">
        <v>1012</v>
      </c>
      <c r="Q469" s="33" t="s">
        <v>41</v>
      </c>
      <c r="R469" s="33" t="s">
        <v>42</v>
      </c>
      <c r="S469" s="33" t="s">
        <v>43</v>
      </c>
      <c r="T469" s="38"/>
      <c r="U469" s="32" t="s">
        <v>1110</v>
      </c>
      <c r="V469" s="36" t="s">
        <v>1044</v>
      </c>
    </row>
    <row r="470" spans="1:22" s="156" customFormat="1" ht="409.5" x14ac:dyDescent="0.25">
      <c r="A470" s="6" t="s">
        <v>1111</v>
      </c>
      <c r="B470" s="32" t="s">
        <v>31</v>
      </c>
      <c r="C470" s="32" t="s">
        <v>32</v>
      </c>
      <c r="D470" s="32" t="s">
        <v>1007</v>
      </c>
      <c r="E470" s="32" t="s">
        <v>1008</v>
      </c>
      <c r="F470" s="32" t="s">
        <v>1009</v>
      </c>
      <c r="G470" s="32">
        <v>80111600</v>
      </c>
      <c r="H470" s="32" t="s">
        <v>1112</v>
      </c>
      <c r="I470" s="32" t="s">
        <v>1011</v>
      </c>
      <c r="J470" s="32" t="s">
        <v>38</v>
      </c>
      <c r="K470" s="32" t="s">
        <v>254</v>
      </c>
      <c r="L470" s="32" t="s">
        <v>254</v>
      </c>
      <c r="M470" s="32">
        <v>10</v>
      </c>
      <c r="N470" s="34">
        <v>2600000</v>
      </c>
      <c r="O470" s="34">
        <v>26000000</v>
      </c>
      <c r="P470" s="32" t="s">
        <v>1012</v>
      </c>
      <c r="Q470" s="33" t="s">
        <v>41</v>
      </c>
      <c r="R470" s="33" t="s">
        <v>42</v>
      </c>
      <c r="S470" s="33" t="s">
        <v>43</v>
      </c>
      <c r="T470" s="38"/>
      <c r="U470" s="36" t="s">
        <v>1113</v>
      </c>
      <c r="V470" s="36" t="s">
        <v>1044</v>
      </c>
    </row>
    <row r="471" spans="1:22" s="156" customFormat="1" ht="409.5" x14ac:dyDescent="0.25">
      <c r="A471" s="6" t="s">
        <v>1114</v>
      </c>
      <c r="B471" s="32" t="s">
        <v>31</v>
      </c>
      <c r="C471" s="32" t="s">
        <v>32</v>
      </c>
      <c r="D471" s="32" t="s">
        <v>1007</v>
      </c>
      <c r="E471" s="32" t="s">
        <v>1008</v>
      </c>
      <c r="F471" s="32" t="s">
        <v>1009</v>
      </c>
      <c r="G471" s="32">
        <v>80111600</v>
      </c>
      <c r="H471" s="32" t="s">
        <v>1115</v>
      </c>
      <c r="I471" s="32" t="s">
        <v>1011</v>
      </c>
      <c r="J471" s="32" t="s">
        <v>38</v>
      </c>
      <c r="K471" s="32" t="s">
        <v>254</v>
      </c>
      <c r="L471" s="32" t="s">
        <v>254</v>
      </c>
      <c r="M471" s="32">
        <v>9.5</v>
      </c>
      <c r="N471" s="34">
        <v>5500000</v>
      </c>
      <c r="O471" s="34">
        <v>52250000</v>
      </c>
      <c r="P471" s="32" t="s">
        <v>1012</v>
      </c>
      <c r="Q471" s="33" t="s">
        <v>41</v>
      </c>
      <c r="R471" s="33" t="s">
        <v>42</v>
      </c>
      <c r="S471" s="33" t="s">
        <v>43</v>
      </c>
      <c r="T471" s="38"/>
      <c r="U471" s="36" t="s">
        <v>1116</v>
      </c>
      <c r="V471" s="36" t="s">
        <v>1030</v>
      </c>
    </row>
    <row r="472" spans="1:22" s="156" customFormat="1" ht="409.5" x14ac:dyDescent="0.25">
      <c r="A472" s="6" t="s">
        <v>1117</v>
      </c>
      <c r="B472" s="32" t="s">
        <v>31</v>
      </c>
      <c r="C472" s="32" t="s">
        <v>32</v>
      </c>
      <c r="D472" s="32" t="s">
        <v>1007</v>
      </c>
      <c r="E472" s="32" t="s">
        <v>1008</v>
      </c>
      <c r="F472" s="32" t="s">
        <v>1009</v>
      </c>
      <c r="G472" s="32">
        <v>80111600</v>
      </c>
      <c r="H472" s="32" t="s">
        <v>1032</v>
      </c>
      <c r="I472" s="32" t="s">
        <v>1011</v>
      </c>
      <c r="J472" s="32" t="s">
        <v>38</v>
      </c>
      <c r="K472" s="32" t="s">
        <v>254</v>
      </c>
      <c r="L472" s="32" t="s">
        <v>254</v>
      </c>
      <c r="M472" s="32">
        <v>10.5</v>
      </c>
      <c r="N472" s="34">
        <v>4738000</v>
      </c>
      <c r="O472" s="34">
        <v>49749000</v>
      </c>
      <c r="P472" s="32" t="s">
        <v>1012</v>
      </c>
      <c r="Q472" s="33" t="s">
        <v>41</v>
      </c>
      <c r="R472" s="33" t="s">
        <v>42</v>
      </c>
      <c r="S472" s="33" t="s">
        <v>43</v>
      </c>
      <c r="T472" s="38"/>
      <c r="U472" s="32" t="s">
        <v>1033</v>
      </c>
      <c r="V472" s="36" t="s">
        <v>1030</v>
      </c>
    </row>
    <row r="473" spans="1:22" s="156" customFormat="1" ht="409.5" x14ac:dyDescent="0.25">
      <c r="A473" s="6" t="s">
        <v>1118</v>
      </c>
      <c r="B473" s="32" t="s">
        <v>31</v>
      </c>
      <c r="C473" s="32" t="s">
        <v>32</v>
      </c>
      <c r="D473" s="32" t="s">
        <v>1007</v>
      </c>
      <c r="E473" s="32" t="s">
        <v>1008</v>
      </c>
      <c r="F473" s="32" t="s">
        <v>1009</v>
      </c>
      <c r="G473" s="32">
        <v>80111600</v>
      </c>
      <c r="H473" s="32" t="s">
        <v>1119</v>
      </c>
      <c r="I473" s="32" t="s">
        <v>1011</v>
      </c>
      <c r="J473" s="32" t="s">
        <v>38</v>
      </c>
      <c r="K473" s="32" t="s">
        <v>244</v>
      </c>
      <c r="L473" s="32" t="s">
        <v>341</v>
      </c>
      <c r="M473" s="45">
        <v>2.5</v>
      </c>
      <c r="N473" s="34">
        <v>4000000</v>
      </c>
      <c r="O473" s="34">
        <v>10000000</v>
      </c>
      <c r="P473" s="32" t="s">
        <v>1012</v>
      </c>
      <c r="Q473" s="33" t="s">
        <v>41</v>
      </c>
      <c r="R473" s="33" t="s">
        <v>42</v>
      </c>
      <c r="S473" s="33" t="s">
        <v>43</v>
      </c>
      <c r="T473" s="38"/>
      <c r="U473" s="46" t="s">
        <v>1120</v>
      </c>
      <c r="V473" s="36" t="s">
        <v>1107</v>
      </c>
    </row>
    <row r="474" spans="1:22" s="156" customFormat="1" ht="409.5" x14ac:dyDescent="0.25">
      <c r="A474" s="6" t="s">
        <v>1121</v>
      </c>
      <c r="B474" s="32" t="s">
        <v>31</v>
      </c>
      <c r="C474" s="32" t="s">
        <v>32</v>
      </c>
      <c r="D474" s="32" t="s">
        <v>1007</v>
      </c>
      <c r="E474" s="32" t="s">
        <v>1008</v>
      </c>
      <c r="F474" s="32" t="s">
        <v>1009</v>
      </c>
      <c r="G474" s="32">
        <v>80111600</v>
      </c>
      <c r="H474" s="32" t="s">
        <v>1122</v>
      </c>
      <c r="I474" s="32" t="s">
        <v>1011</v>
      </c>
      <c r="J474" s="32" t="s">
        <v>38</v>
      </c>
      <c r="K474" s="32" t="s">
        <v>244</v>
      </c>
      <c r="L474" s="32" t="s">
        <v>341</v>
      </c>
      <c r="M474" s="47">
        <v>5</v>
      </c>
      <c r="N474" s="34">
        <v>3300000</v>
      </c>
      <c r="O474" s="34">
        <v>16500000</v>
      </c>
      <c r="P474" s="32" t="s">
        <v>1012</v>
      </c>
      <c r="Q474" s="33" t="s">
        <v>41</v>
      </c>
      <c r="R474" s="33" t="s">
        <v>42</v>
      </c>
      <c r="S474" s="33" t="s">
        <v>43</v>
      </c>
      <c r="T474" s="38"/>
      <c r="U474" s="46" t="s">
        <v>1123</v>
      </c>
      <c r="V474" s="36" t="s">
        <v>1091</v>
      </c>
    </row>
    <row r="475" spans="1:22" s="156" customFormat="1" ht="409.5" x14ac:dyDescent="0.25">
      <c r="A475" s="6" t="s">
        <v>1124</v>
      </c>
      <c r="B475" s="32" t="s">
        <v>31</v>
      </c>
      <c r="C475" s="32" t="s">
        <v>32</v>
      </c>
      <c r="D475" s="32" t="s">
        <v>1007</v>
      </c>
      <c r="E475" s="32" t="s">
        <v>1008</v>
      </c>
      <c r="F475" s="32" t="s">
        <v>1009</v>
      </c>
      <c r="G475" s="32">
        <v>80111600</v>
      </c>
      <c r="H475" s="32" t="s">
        <v>1125</v>
      </c>
      <c r="I475" s="32" t="s">
        <v>1011</v>
      </c>
      <c r="J475" s="32" t="s">
        <v>38</v>
      </c>
      <c r="K475" s="32" t="s">
        <v>244</v>
      </c>
      <c r="L475" s="32" t="s">
        <v>341</v>
      </c>
      <c r="M475" s="48">
        <v>5</v>
      </c>
      <c r="N475" s="34">
        <v>3750000</v>
      </c>
      <c r="O475" s="34">
        <v>18750000</v>
      </c>
      <c r="P475" s="32" t="s">
        <v>1012</v>
      </c>
      <c r="Q475" s="33" t="s">
        <v>41</v>
      </c>
      <c r="R475" s="33" t="s">
        <v>42</v>
      </c>
      <c r="S475" s="33" t="s">
        <v>43</v>
      </c>
      <c r="T475" s="38"/>
      <c r="U475" s="46" t="s">
        <v>1126</v>
      </c>
      <c r="V475" s="36" t="s">
        <v>1022</v>
      </c>
    </row>
    <row r="476" spans="1:22" s="156" customFormat="1" ht="409.5" x14ac:dyDescent="0.25">
      <c r="A476" s="6" t="s">
        <v>1127</v>
      </c>
      <c r="B476" s="32" t="s">
        <v>31</v>
      </c>
      <c r="C476" s="32" t="s">
        <v>32</v>
      </c>
      <c r="D476" s="32" t="s">
        <v>1007</v>
      </c>
      <c r="E476" s="32" t="s">
        <v>1008</v>
      </c>
      <c r="F476" s="32" t="s">
        <v>1009</v>
      </c>
      <c r="G476" s="32">
        <v>80111600</v>
      </c>
      <c r="H476" s="32" t="s">
        <v>269</v>
      </c>
      <c r="I476" s="32" t="s">
        <v>1011</v>
      </c>
      <c r="J476" s="32" t="s">
        <v>196</v>
      </c>
      <c r="K476" s="32" t="s">
        <v>243</v>
      </c>
      <c r="L476" s="32" t="s">
        <v>1128</v>
      </c>
      <c r="M476" s="32">
        <v>11</v>
      </c>
      <c r="N476" s="32" t="s">
        <v>43</v>
      </c>
      <c r="O476" s="34">
        <v>22014390</v>
      </c>
      <c r="P476" s="32" t="s">
        <v>1012</v>
      </c>
      <c r="Q476" s="33" t="s">
        <v>41</v>
      </c>
      <c r="R476" s="33" t="s">
        <v>42</v>
      </c>
      <c r="S476" s="33" t="s">
        <v>43</v>
      </c>
      <c r="T476" s="38"/>
      <c r="U476" s="46" t="s">
        <v>1129</v>
      </c>
      <c r="V476" s="36" t="s">
        <v>1130</v>
      </c>
    </row>
    <row r="477" spans="1:22" s="156" customFormat="1" ht="409.5" x14ac:dyDescent="0.25">
      <c r="A477" s="6" t="s">
        <v>1131</v>
      </c>
      <c r="B477" s="32" t="s">
        <v>31</v>
      </c>
      <c r="C477" s="32" t="s">
        <v>32</v>
      </c>
      <c r="D477" s="32" t="s">
        <v>1007</v>
      </c>
      <c r="E477" s="32" t="s">
        <v>1008</v>
      </c>
      <c r="F477" s="32" t="s">
        <v>1009</v>
      </c>
      <c r="G477" s="32">
        <v>80111600</v>
      </c>
      <c r="H477" s="32" t="s">
        <v>983</v>
      </c>
      <c r="I477" s="32" t="s">
        <v>1011</v>
      </c>
      <c r="J477" s="32" t="s">
        <v>1132</v>
      </c>
      <c r="K477" s="32" t="s">
        <v>243</v>
      </c>
      <c r="L477" s="32" t="s">
        <v>1133</v>
      </c>
      <c r="M477" s="32">
        <v>11</v>
      </c>
      <c r="N477" s="32" t="s">
        <v>43</v>
      </c>
      <c r="O477" s="34">
        <v>9874750</v>
      </c>
      <c r="P477" s="32" t="s">
        <v>1012</v>
      </c>
      <c r="Q477" s="33" t="s">
        <v>41</v>
      </c>
      <c r="R477" s="33" t="s">
        <v>42</v>
      </c>
      <c r="S477" s="33" t="s">
        <v>43</v>
      </c>
      <c r="T477" s="38"/>
      <c r="U477" s="49" t="s">
        <v>1134</v>
      </c>
      <c r="V477" s="36" t="s">
        <v>1130</v>
      </c>
    </row>
    <row r="478" spans="1:22" s="156" customFormat="1" ht="99.75" x14ac:dyDescent="0.25">
      <c r="A478" s="6" t="s">
        <v>1135</v>
      </c>
      <c r="B478" s="96" t="s">
        <v>31</v>
      </c>
      <c r="C478" s="52" t="s">
        <v>32</v>
      </c>
      <c r="D478" s="52" t="s">
        <v>1007</v>
      </c>
      <c r="E478" s="52">
        <v>80111600</v>
      </c>
      <c r="F478" s="52" t="s">
        <v>1136</v>
      </c>
      <c r="G478" s="52">
        <v>80111600</v>
      </c>
      <c r="H478" s="120" t="s">
        <v>1137</v>
      </c>
      <c r="I478" s="52" t="s">
        <v>1011</v>
      </c>
      <c r="J478" s="52" t="s">
        <v>38</v>
      </c>
      <c r="K478" s="54" t="s">
        <v>243</v>
      </c>
      <c r="L478" s="54" t="s">
        <v>1133</v>
      </c>
      <c r="M478" s="54">
        <v>4.5</v>
      </c>
      <c r="N478" s="52" t="s">
        <v>1130</v>
      </c>
      <c r="O478" s="98">
        <v>20615400</v>
      </c>
      <c r="P478" s="52" t="s">
        <v>1012</v>
      </c>
      <c r="Q478" s="54" t="s">
        <v>41</v>
      </c>
      <c r="R478" s="54" t="s">
        <v>42</v>
      </c>
      <c r="S478" s="54" t="s">
        <v>43</v>
      </c>
      <c r="T478" s="121" t="s">
        <v>0</v>
      </c>
      <c r="U478" s="120" t="s">
        <v>1137</v>
      </c>
      <c r="V478" s="119" t="s">
        <v>1130</v>
      </c>
    </row>
    <row r="479" spans="1:22" s="156" customFormat="1" ht="99.75" x14ac:dyDescent="0.25">
      <c r="A479" s="6" t="s">
        <v>1138</v>
      </c>
      <c r="B479" s="26" t="s">
        <v>31</v>
      </c>
      <c r="C479" s="53" t="s">
        <v>32</v>
      </c>
      <c r="D479" s="53" t="s">
        <v>1007</v>
      </c>
      <c r="E479" s="53">
        <v>80111600</v>
      </c>
      <c r="F479" s="53" t="s">
        <v>1136</v>
      </c>
      <c r="G479" s="53">
        <v>80111600</v>
      </c>
      <c r="H479" s="122" t="s">
        <v>1137</v>
      </c>
      <c r="I479" s="53" t="s">
        <v>1011</v>
      </c>
      <c r="J479" s="53" t="s">
        <v>38</v>
      </c>
      <c r="K479" s="54" t="s">
        <v>1139</v>
      </c>
      <c r="L479" s="54" t="s">
        <v>341</v>
      </c>
      <c r="M479" s="54">
        <v>4.5</v>
      </c>
      <c r="N479" s="53" t="s">
        <v>1130</v>
      </c>
      <c r="O479" s="98">
        <v>25584600</v>
      </c>
      <c r="P479" s="52" t="s">
        <v>1012</v>
      </c>
      <c r="Q479" s="56" t="s">
        <v>41</v>
      </c>
      <c r="R479" s="56" t="s">
        <v>42</v>
      </c>
      <c r="S479" s="56" t="s">
        <v>43</v>
      </c>
      <c r="T479" s="121" t="s">
        <v>0</v>
      </c>
      <c r="U479" s="120" t="s">
        <v>1137</v>
      </c>
      <c r="V479" s="36" t="s">
        <v>1130</v>
      </c>
    </row>
    <row r="480" spans="1:22" s="156" customFormat="1" ht="409.5" x14ac:dyDescent="0.25">
      <c r="A480" s="6" t="s">
        <v>1140</v>
      </c>
      <c r="B480" s="32" t="s">
        <v>31</v>
      </c>
      <c r="C480" s="32" t="s">
        <v>32</v>
      </c>
      <c r="D480" s="32" t="s">
        <v>1007</v>
      </c>
      <c r="E480" s="32" t="s">
        <v>1141</v>
      </c>
      <c r="F480" s="32" t="s">
        <v>1142</v>
      </c>
      <c r="G480" s="32">
        <v>80111600</v>
      </c>
      <c r="H480" s="32" t="s">
        <v>1143</v>
      </c>
      <c r="I480" s="32" t="s">
        <v>1011</v>
      </c>
      <c r="J480" s="32" t="s">
        <v>38</v>
      </c>
      <c r="K480" s="32" t="s">
        <v>254</v>
      </c>
      <c r="L480" s="32" t="s">
        <v>254</v>
      </c>
      <c r="M480" s="32">
        <v>11.5</v>
      </c>
      <c r="N480" s="34">
        <v>8500000</v>
      </c>
      <c r="O480" s="34">
        <v>97750000</v>
      </c>
      <c r="P480" s="32" t="s">
        <v>1012</v>
      </c>
      <c r="Q480" s="33" t="s">
        <v>41</v>
      </c>
      <c r="R480" s="33" t="s">
        <v>42</v>
      </c>
      <c r="S480" s="33" t="s">
        <v>43</v>
      </c>
      <c r="T480" s="38"/>
      <c r="U480" s="49" t="s">
        <v>1144</v>
      </c>
      <c r="V480" s="36" t="s">
        <v>1145</v>
      </c>
    </row>
    <row r="481" spans="1:22" s="156" customFormat="1" ht="409.5" x14ac:dyDescent="0.25">
      <c r="A481" s="6" t="s">
        <v>1146</v>
      </c>
      <c r="B481" s="32" t="s">
        <v>31</v>
      </c>
      <c r="C481" s="32" t="s">
        <v>32</v>
      </c>
      <c r="D481" s="32" t="s">
        <v>1007</v>
      </c>
      <c r="E481" s="32" t="s">
        <v>1141</v>
      </c>
      <c r="F481" s="32" t="s">
        <v>1142</v>
      </c>
      <c r="G481" s="32">
        <v>80111600</v>
      </c>
      <c r="H481" s="32" t="s">
        <v>1147</v>
      </c>
      <c r="I481" s="32" t="s">
        <v>1011</v>
      </c>
      <c r="J481" s="32" t="s">
        <v>38</v>
      </c>
      <c r="K481" s="32" t="s">
        <v>254</v>
      </c>
      <c r="L481" s="32" t="s">
        <v>254</v>
      </c>
      <c r="M481" s="32">
        <v>11.5</v>
      </c>
      <c r="N481" s="34">
        <v>4500000</v>
      </c>
      <c r="O481" s="34">
        <v>51750000</v>
      </c>
      <c r="P481" s="32" t="s">
        <v>1012</v>
      </c>
      <c r="Q481" s="33" t="s">
        <v>41</v>
      </c>
      <c r="R481" s="33" t="s">
        <v>42</v>
      </c>
      <c r="S481" s="33" t="s">
        <v>43</v>
      </c>
      <c r="T481" s="38"/>
      <c r="U481" s="49" t="s">
        <v>1148</v>
      </c>
      <c r="V481" s="36" t="s">
        <v>1149</v>
      </c>
    </row>
    <row r="482" spans="1:22" s="156" customFormat="1" ht="409.5" x14ac:dyDescent="0.25">
      <c r="A482" s="6" t="s">
        <v>1150</v>
      </c>
      <c r="B482" s="32" t="s">
        <v>31</v>
      </c>
      <c r="C482" s="32" t="s">
        <v>32</v>
      </c>
      <c r="D482" s="32" t="s">
        <v>1007</v>
      </c>
      <c r="E482" s="32" t="s">
        <v>1141</v>
      </c>
      <c r="F482" s="32" t="s">
        <v>1142</v>
      </c>
      <c r="G482" s="32">
        <v>80111600</v>
      </c>
      <c r="H482" s="32" t="s">
        <v>1151</v>
      </c>
      <c r="I482" s="32" t="s">
        <v>1011</v>
      </c>
      <c r="J482" s="32" t="s">
        <v>38</v>
      </c>
      <c r="K482" s="32" t="s">
        <v>254</v>
      </c>
      <c r="L482" s="32" t="s">
        <v>254</v>
      </c>
      <c r="M482" s="32">
        <v>11.5</v>
      </c>
      <c r="N482" s="34">
        <v>4500000</v>
      </c>
      <c r="O482" s="34">
        <v>51750000</v>
      </c>
      <c r="P482" s="32" t="s">
        <v>1012</v>
      </c>
      <c r="Q482" s="33" t="s">
        <v>41</v>
      </c>
      <c r="R482" s="33" t="s">
        <v>42</v>
      </c>
      <c r="S482" s="33" t="s">
        <v>43</v>
      </c>
      <c r="T482" s="38"/>
      <c r="U482" s="49" t="s">
        <v>1152</v>
      </c>
      <c r="V482" s="36" t="s">
        <v>1153</v>
      </c>
    </row>
    <row r="483" spans="1:22" s="156" customFormat="1" ht="409.5" x14ac:dyDescent="0.25">
      <c r="A483" s="6" t="s">
        <v>1154</v>
      </c>
      <c r="B483" s="32" t="s">
        <v>31</v>
      </c>
      <c r="C483" s="32" t="s">
        <v>32</v>
      </c>
      <c r="D483" s="32" t="s">
        <v>1007</v>
      </c>
      <c r="E483" s="32" t="s">
        <v>1141</v>
      </c>
      <c r="F483" s="32" t="s">
        <v>1142</v>
      </c>
      <c r="G483" s="32">
        <v>80111600</v>
      </c>
      <c r="H483" s="32" t="s">
        <v>1155</v>
      </c>
      <c r="I483" s="32" t="s">
        <v>1011</v>
      </c>
      <c r="J483" s="32" t="s">
        <v>38</v>
      </c>
      <c r="K483" s="32" t="s">
        <v>254</v>
      </c>
      <c r="L483" s="32" t="s">
        <v>254</v>
      </c>
      <c r="M483" s="32">
        <v>11.5</v>
      </c>
      <c r="N483" s="34">
        <v>4500000</v>
      </c>
      <c r="O483" s="34">
        <v>51750000</v>
      </c>
      <c r="P483" s="32" t="s">
        <v>1012</v>
      </c>
      <c r="Q483" s="33" t="s">
        <v>41</v>
      </c>
      <c r="R483" s="33" t="s">
        <v>42</v>
      </c>
      <c r="S483" s="33" t="s">
        <v>43</v>
      </c>
      <c r="T483" s="38"/>
      <c r="U483" s="49" t="s">
        <v>1156</v>
      </c>
      <c r="V483" s="36" t="s">
        <v>1091</v>
      </c>
    </row>
    <row r="484" spans="1:22" s="156" customFormat="1" ht="409.5" x14ac:dyDescent="0.25">
      <c r="A484" s="6" t="s">
        <v>1157</v>
      </c>
      <c r="B484" s="32" t="s">
        <v>31</v>
      </c>
      <c r="C484" s="32" t="s">
        <v>32</v>
      </c>
      <c r="D484" s="32" t="s">
        <v>1007</v>
      </c>
      <c r="E484" s="32" t="s">
        <v>1141</v>
      </c>
      <c r="F484" s="32" t="s">
        <v>1142</v>
      </c>
      <c r="G484" s="32">
        <v>80111600</v>
      </c>
      <c r="H484" s="32" t="s">
        <v>1158</v>
      </c>
      <c r="I484" s="32" t="s">
        <v>1011</v>
      </c>
      <c r="J484" s="32" t="s">
        <v>38</v>
      </c>
      <c r="K484" s="32" t="s">
        <v>254</v>
      </c>
      <c r="L484" s="32" t="s">
        <v>254</v>
      </c>
      <c r="M484" s="32">
        <v>11.5</v>
      </c>
      <c r="N484" s="34">
        <v>4500000</v>
      </c>
      <c r="O484" s="34">
        <v>51750000</v>
      </c>
      <c r="P484" s="32" t="s">
        <v>1012</v>
      </c>
      <c r="Q484" s="33" t="s">
        <v>41</v>
      </c>
      <c r="R484" s="33" t="s">
        <v>42</v>
      </c>
      <c r="S484" s="33" t="s">
        <v>43</v>
      </c>
      <c r="T484" s="38"/>
      <c r="U484" s="49" t="s">
        <v>1159</v>
      </c>
      <c r="V484" s="36" t="s">
        <v>1160</v>
      </c>
    </row>
    <row r="485" spans="1:22" s="156" customFormat="1" ht="409.5" x14ac:dyDescent="0.25">
      <c r="A485" s="6" t="s">
        <v>1161</v>
      </c>
      <c r="B485" s="32" t="s">
        <v>31</v>
      </c>
      <c r="C485" s="32" t="s">
        <v>32</v>
      </c>
      <c r="D485" s="32" t="s">
        <v>1007</v>
      </c>
      <c r="E485" s="32" t="s">
        <v>1141</v>
      </c>
      <c r="F485" s="32" t="s">
        <v>1142</v>
      </c>
      <c r="G485" s="32">
        <v>80111600</v>
      </c>
      <c r="H485" s="32" t="s">
        <v>1162</v>
      </c>
      <c r="I485" s="32" t="s">
        <v>1011</v>
      </c>
      <c r="J485" s="32" t="s">
        <v>38</v>
      </c>
      <c r="K485" s="32" t="s">
        <v>254</v>
      </c>
      <c r="L485" s="32" t="s">
        <v>254</v>
      </c>
      <c r="M485" s="32">
        <v>11.5</v>
      </c>
      <c r="N485" s="34">
        <v>4500000</v>
      </c>
      <c r="O485" s="34">
        <v>51750000</v>
      </c>
      <c r="P485" s="32" t="s">
        <v>1012</v>
      </c>
      <c r="Q485" s="33" t="s">
        <v>41</v>
      </c>
      <c r="R485" s="33" t="s">
        <v>42</v>
      </c>
      <c r="S485" s="33" t="s">
        <v>43</v>
      </c>
      <c r="T485" s="38"/>
      <c r="U485" s="49" t="s">
        <v>1163</v>
      </c>
      <c r="V485" s="36" t="s">
        <v>1160</v>
      </c>
    </row>
    <row r="486" spans="1:22" s="156" customFormat="1" ht="409.5" x14ac:dyDescent="0.25">
      <c r="A486" s="6" t="s">
        <v>1164</v>
      </c>
      <c r="B486" s="32" t="s">
        <v>31</v>
      </c>
      <c r="C486" s="32" t="s">
        <v>32</v>
      </c>
      <c r="D486" s="32" t="s">
        <v>1007</v>
      </c>
      <c r="E486" s="32" t="s">
        <v>1141</v>
      </c>
      <c r="F486" s="32" t="s">
        <v>1142</v>
      </c>
      <c r="G486" s="32">
        <v>80111600</v>
      </c>
      <c r="H486" s="32" t="s">
        <v>1165</v>
      </c>
      <c r="I486" s="32" t="s">
        <v>1011</v>
      </c>
      <c r="J486" s="32" t="s">
        <v>38</v>
      </c>
      <c r="K486" s="32" t="s">
        <v>254</v>
      </c>
      <c r="L486" s="32" t="s">
        <v>254</v>
      </c>
      <c r="M486" s="32">
        <v>11</v>
      </c>
      <c r="N486" s="34">
        <v>3421000</v>
      </c>
      <c r="O486" s="34">
        <v>37631000</v>
      </c>
      <c r="P486" s="32" t="s">
        <v>1012</v>
      </c>
      <c r="Q486" s="33" t="s">
        <v>41</v>
      </c>
      <c r="R486" s="33" t="s">
        <v>42</v>
      </c>
      <c r="S486" s="33" t="s">
        <v>43</v>
      </c>
      <c r="T486" s="38"/>
      <c r="U486" s="49" t="s">
        <v>1166</v>
      </c>
      <c r="V486" s="36" t="s">
        <v>1167</v>
      </c>
    </row>
    <row r="487" spans="1:22" s="156" customFormat="1" ht="409.5" x14ac:dyDescent="0.25">
      <c r="A487" s="6" t="s">
        <v>1168</v>
      </c>
      <c r="B487" s="32" t="s">
        <v>31</v>
      </c>
      <c r="C487" s="32" t="s">
        <v>32</v>
      </c>
      <c r="D487" s="32" t="s">
        <v>1007</v>
      </c>
      <c r="E487" s="32" t="s">
        <v>1141</v>
      </c>
      <c r="F487" s="32" t="s">
        <v>1142</v>
      </c>
      <c r="G487" s="32">
        <v>80111600</v>
      </c>
      <c r="H487" s="32" t="s">
        <v>1169</v>
      </c>
      <c r="I487" s="32" t="s">
        <v>1011</v>
      </c>
      <c r="J487" s="32" t="s">
        <v>38</v>
      </c>
      <c r="K487" s="32" t="s">
        <v>254</v>
      </c>
      <c r="L487" s="32" t="s">
        <v>254</v>
      </c>
      <c r="M487" s="32">
        <v>11</v>
      </c>
      <c r="N487" s="34">
        <v>3421000</v>
      </c>
      <c r="O487" s="34">
        <v>37631000</v>
      </c>
      <c r="P487" s="32" t="s">
        <v>1012</v>
      </c>
      <c r="Q487" s="33" t="s">
        <v>41</v>
      </c>
      <c r="R487" s="33" t="s">
        <v>42</v>
      </c>
      <c r="S487" s="33" t="s">
        <v>43</v>
      </c>
      <c r="T487" s="38"/>
      <c r="U487" s="37" t="s">
        <v>1170</v>
      </c>
      <c r="V487" s="36" t="s">
        <v>1171</v>
      </c>
    </row>
    <row r="488" spans="1:22" s="156" customFormat="1" ht="409.5" x14ac:dyDescent="0.25">
      <c r="A488" s="6" t="s">
        <v>1172</v>
      </c>
      <c r="B488" s="32" t="s">
        <v>31</v>
      </c>
      <c r="C488" s="32" t="s">
        <v>32</v>
      </c>
      <c r="D488" s="32" t="s">
        <v>1007</v>
      </c>
      <c r="E488" s="32" t="s">
        <v>1141</v>
      </c>
      <c r="F488" s="32" t="s">
        <v>1142</v>
      </c>
      <c r="G488" s="32">
        <v>80111600</v>
      </c>
      <c r="H488" s="32" t="s">
        <v>269</v>
      </c>
      <c r="I488" s="32" t="s">
        <v>1011</v>
      </c>
      <c r="J488" s="32" t="s">
        <v>196</v>
      </c>
      <c r="K488" s="32" t="s">
        <v>244</v>
      </c>
      <c r="L488" s="32" t="s">
        <v>266</v>
      </c>
      <c r="M488" s="32">
        <v>6</v>
      </c>
      <c r="N488" s="32" t="s">
        <v>43</v>
      </c>
      <c r="O488" s="34">
        <v>95000000</v>
      </c>
      <c r="P488" s="32" t="s">
        <v>1012</v>
      </c>
      <c r="Q488" s="33" t="s">
        <v>41</v>
      </c>
      <c r="R488" s="33" t="s">
        <v>42</v>
      </c>
      <c r="S488" s="33" t="s">
        <v>43</v>
      </c>
      <c r="T488" s="38"/>
      <c r="U488" s="37" t="s">
        <v>1173</v>
      </c>
      <c r="V488" s="36" t="s">
        <v>1091</v>
      </c>
    </row>
    <row r="489" spans="1:22" s="156" customFormat="1" ht="409.5" x14ac:dyDescent="0.25">
      <c r="A489" s="6" t="s">
        <v>1174</v>
      </c>
      <c r="B489" s="32" t="s">
        <v>31</v>
      </c>
      <c r="C489" s="32" t="s">
        <v>32</v>
      </c>
      <c r="D489" s="32" t="s">
        <v>1007</v>
      </c>
      <c r="E489" s="32" t="s">
        <v>1141</v>
      </c>
      <c r="F489" s="32" t="s">
        <v>1142</v>
      </c>
      <c r="G489" s="32">
        <v>80111600</v>
      </c>
      <c r="H489" s="32" t="s">
        <v>1175</v>
      </c>
      <c r="I489" s="32" t="s">
        <v>1011</v>
      </c>
      <c r="J489" s="32" t="s">
        <v>196</v>
      </c>
      <c r="K489" s="32" t="s">
        <v>244</v>
      </c>
      <c r="L489" s="32" t="s">
        <v>266</v>
      </c>
      <c r="M489" s="32">
        <v>6</v>
      </c>
      <c r="N489" s="32" t="s">
        <v>43</v>
      </c>
      <c r="O489" s="34">
        <v>30000000</v>
      </c>
      <c r="P489" s="32" t="s">
        <v>1012</v>
      </c>
      <c r="Q489" s="33" t="s">
        <v>41</v>
      </c>
      <c r="R489" s="33" t="s">
        <v>42</v>
      </c>
      <c r="S489" s="33" t="s">
        <v>43</v>
      </c>
      <c r="T489" s="38"/>
      <c r="U489" s="37" t="s">
        <v>1176</v>
      </c>
      <c r="V489" s="36" t="s">
        <v>1149</v>
      </c>
    </row>
    <row r="490" spans="1:22" s="156" customFormat="1" ht="360" x14ac:dyDescent="0.25">
      <c r="A490" s="6" t="s">
        <v>1177</v>
      </c>
      <c r="B490" s="32" t="s">
        <v>31</v>
      </c>
      <c r="C490" s="32" t="s">
        <v>32</v>
      </c>
      <c r="D490" s="32" t="s">
        <v>1007</v>
      </c>
      <c r="E490" s="32" t="s">
        <v>1141</v>
      </c>
      <c r="F490" s="32" t="s">
        <v>1142</v>
      </c>
      <c r="G490" s="32">
        <v>80111600</v>
      </c>
      <c r="H490" s="32" t="s">
        <v>1178</v>
      </c>
      <c r="I490" s="32" t="s">
        <v>1011</v>
      </c>
      <c r="J490" s="32" t="s">
        <v>409</v>
      </c>
      <c r="K490" s="32" t="s">
        <v>244</v>
      </c>
      <c r="L490" s="32" t="s">
        <v>266</v>
      </c>
      <c r="M490" s="32">
        <v>6</v>
      </c>
      <c r="N490" s="32" t="s">
        <v>43</v>
      </c>
      <c r="O490" s="34">
        <v>10000000</v>
      </c>
      <c r="P490" s="32" t="s">
        <v>1012</v>
      </c>
      <c r="Q490" s="33" t="s">
        <v>41</v>
      </c>
      <c r="R490" s="33" t="s">
        <v>42</v>
      </c>
      <c r="S490" s="33" t="s">
        <v>43</v>
      </c>
      <c r="T490" s="38"/>
      <c r="U490" s="37" t="s">
        <v>1179</v>
      </c>
      <c r="V490" s="36" t="s">
        <v>1149</v>
      </c>
    </row>
    <row r="491" spans="1:22" s="156" customFormat="1" ht="409.5" x14ac:dyDescent="0.25">
      <c r="A491" s="6" t="s">
        <v>1180</v>
      </c>
      <c r="B491" s="32" t="s">
        <v>31</v>
      </c>
      <c r="C491" s="32" t="s">
        <v>32</v>
      </c>
      <c r="D491" s="32" t="s">
        <v>1007</v>
      </c>
      <c r="E491" s="32" t="s">
        <v>1141</v>
      </c>
      <c r="F491" s="32" t="s">
        <v>1142</v>
      </c>
      <c r="G491" s="32">
        <v>80111600</v>
      </c>
      <c r="H491" s="32" t="s">
        <v>1181</v>
      </c>
      <c r="I491" s="32" t="s">
        <v>1011</v>
      </c>
      <c r="J491" s="32" t="s">
        <v>196</v>
      </c>
      <c r="K491" s="32" t="s">
        <v>244</v>
      </c>
      <c r="L491" s="32" t="s">
        <v>266</v>
      </c>
      <c r="M491" s="32">
        <v>6</v>
      </c>
      <c r="N491" s="32" t="s">
        <v>43</v>
      </c>
      <c r="O491" s="34">
        <v>10500000</v>
      </c>
      <c r="P491" s="32" t="s">
        <v>1012</v>
      </c>
      <c r="Q491" s="33" t="s">
        <v>41</v>
      </c>
      <c r="R491" s="33" t="s">
        <v>42</v>
      </c>
      <c r="S491" s="33" t="s">
        <v>43</v>
      </c>
      <c r="T491" s="38"/>
      <c r="U491" s="37" t="s">
        <v>1182</v>
      </c>
      <c r="V491" s="36" t="s">
        <v>1130</v>
      </c>
    </row>
    <row r="492" spans="1:22" s="156" customFormat="1" ht="409.5" x14ac:dyDescent="0.25">
      <c r="A492" s="6" t="s">
        <v>1183</v>
      </c>
      <c r="B492" s="32" t="s">
        <v>31</v>
      </c>
      <c r="C492" s="32" t="s">
        <v>32</v>
      </c>
      <c r="D492" s="32" t="s">
        <v>1007</v>
      </c>
      <c r="E492" s="32" t="s">
        <v>1141</v>
      </c>
      <c r="F492" s="32" t="s">
        <v>1142</v>
      </c>
      <c r="G492" s="32">
        <v>80111600</v>
      </c>
      <c r="H492" s="32" t="s">
        <v>1184</v>
      </c>
      <c r="I492" s="32" t="s">
        <v>1011</v>
      </c>
      <c r="J492" s="32" t="s">
        <v>196</v>
      </c>
      <c r="K492" s="32" t="s">
        <v>244</v>
      </c>
      <c r="L492" s="32" t="s">
        <v>266</v>
      </c>
      <c r="M492" s="32">
        <v>6</v>
      </c>
      <c r="N492" s="32" t="s">
        <v>43</v>
      </c>
      <c r="O492" s="34">
        <v>20000000</v>
      </c>
      <c r="P492" s="32" t="s">
        <v>1012</v>
      </c>
      <c r="Q492" s="33" t="s">
        <v>41</v>
      </c>
      <c r="R492" s="33" t="s">
        <v>42</v>
      </c>
      <c r="S492" s="33" t="s">
        <v>43</v>
      </c>
      <c r="T492" s="38"/>
      <c r="U492" s="37" t="s">
        <v>1185</v>
      </c>
      <c r="V492" s="36" t="s">
        <v>1130</v>
      </c>
    </row>
    <row r="493" spans="1:22" s="156" customFormat="1" ht="409.5" x14ac:dyDescent="0.25">
      <c r="A493" s="6" t="s">
        <v>1186</v>
      </c>
      <c r="B493" s="32" t="s">
        <v>31</v>
      </c>
      <c r="C493" s="32" t="s">
        <v>32</v>
      </c>
      <c r="D493" s="32" t="s">
        <v>1007</v>
      </c>
      <c r="E493" s="32" t="s">
        <v>1141</v>
      </c>
      <c r="F493" s="32" t="s">
        <v>1142</v>
      </c>
      <c r="G493" s="32">
        <v>80111600</v>
      </c>
      <c r="H493" s="32" t="s">
        <v>1187</v>
      </c>
      <c r="I493" s="32" t="s">
        <v>1011</v>
      </c>
      <c r="J493" s="32" t="s">
        <v>196</v>
      </c>
      <c r="K493" s="32" t="s">
        <v>244</v>
      </c>
      <c r="L493" s="32" t="s">
        <v>266</v>
      </c>
      <c r="M493" s="32">
        <v>6</v>
      </c>
      <c r="N493" s="32" t="s">
        <v>43</v>
      </c>
      <c r="O493" s="34">
        <v>71262360</v>
      </c>
      <c r="P493" s="32" t="s">
        <v>1012</v>
      </c>
      <c r="Q493" s="33" t="s">
        <v>41</v>
      </c>
      <c r="R493" s="33" t="s">
        <v>42</v>
      </c>
      <c r="S493" s="33" t="s">
        <v>43</v>
      </c>
      <c r="T493" s="38"/>
      <c r="U493" s="37" t="s">
        <v>1188</v>
      </c>
      <c r="V493" s="36" t="s">
        <v>1130</v>
      </c>
    </row>
    <row r="494" spans="1:22" s="156" customFormat="1" ht="409.5" x14ac:dyDescent="0.25">
      <c r="A494" s="6" t="s">
        <v>1189</v>
      </c>
      <c r="B494" s="32" t="s">
        <v>1190</v>
      </c>
      <c r="C494" s="32" t="s">
        <v>1191</v>
      </c>
      <c r="D494" s="32" t="s">
        <v>1192</v>
      </c>
      <c r="E494" s="32" t="s">
        <v>1193</v>
      </c>
      <c r="F494" s="32" t="s">
        <v>1194</v>
      </c>
      <c r="G494" s="32">
        <v>80111600</v>
      </c>
      <c r="H494" s="32" t="s">
        <v>1195</v>
      </c>
      <c r="I494" s="32" t="s">
        <v>37</v>
      </c>
      <c r="J494" s="32" t="s">
        <v>38</v>
      </c>
      <c r="K494" s="32" t="s">
        <v>254</v>
      </c>
      <c r="L494" s="32" t="s">
        <v>254</v>
      </c>
      <c r="M494" s="32" t="s">
        <v>1196</v>
      </c>
      <c r="N494" s="34">
        <v>6800000</v>
      </c>
      <c r="O494" s="34">
        <v>74800000</v>
      </c>
      <c r="P494" s="32" t="s">
        <v>1197</v>
      </c>
      <c r="Q494" s="33" t="s">
        <v>41</v>
      </c>
      <c r="R494" s="33" t="s">
        <v>42</v>
      </c>
      <c r="S494" s="33" t="s">
        <v>43</v>
      </c>
      <c r="T494" s="50"/>
      <c r="U494" s="51" t="s">
        <v>1198</v>
      </c>
      <c r="V494" s="49" t="s">
        <v>1199</v>
      </c>
    </row>
    <row r="495" spans="1:22" s="156" customFormat="1" ht="409.5" x14ac:dyDescent="0.25">
      <c r="A495" s="6" t="s">
        <v>1200</v>
      </c>
      <c r="B495" s="32" t="s">
        <v>1190</v>
      </c>
      <c r="C495" s="32" t="s">
        <v>1191</v>
      </c>
      <c r="D495" s="32" t="s">
        <v>1192</v>
      </c>
      <c r="E495" s="32" t="s">
        <v>1193</v>
      </c>
      <c r="F495" s="32" t="s">
        <v>1194</v>
      </c>
      <c r="G495" s="53">
        <v>80111600</v>
      </c>
      <c r="H495" s="53" t="s">
        <v>1201</v>
      </c>
      <c r="I495" s="53" t="s">
        <v>56</v>
      </c>
      <c r="J495" s="53" t="s">
        <v>38</v>
      </c>
      <c r="K495" s="53" t="s">
        <v>254</v>
      </c>
      <c r="L495" s="53" t="s">
        <v>254</v>
      </c>
      <c r="M495" s="53" t="s">
        <v>1202</v>
      </c>
      <c r="N495" s="55">
        <v>3708000</v>
      </c>
      <c r="O495" s="55">
        <v>22248000</v>
      </c>
      <c r="P495" s="63" t="s">
        <v>1197</v>
      </c>
      <c r="Q495" s="64" t="s">
        <v>41</v>
      </c>
      <c r="R495" s="64" t="s">
        <v>42</v>
      </c>
      <c r="S495" s="64" t="s">
        <v>43</v>
      </c>
      <c r="T495" s="64" t="s">
        <v>0</v>
      </c>
      <c r="U495" s="39" t="s">
        <v>1203</v>
      </c>
      <c r="V495" s="143" t="s">
        <v>1204</v>
      </c>
    </row>
    <row r="496" spans="1:22" s="156" customFormat="1" ht="409.5" x14ac:dyDescent="0.25">
      <c r="A496" s="6" t="s">
        <v>1205</v>
      </c>
      <c r="B496" s="26" t="s">
        <v>1190</v>
      </c>
      <c r="C496" s="53" t="s">
        <v>1191</v>
      </c>
      <c r="D496" s="53" t="s">
        <v>1192</v>
      </c>
      <c r="E496" s="32" t="s">
        <v>1193</v>
      </c>
      <c r="F496" s="32" t="s">
        <v>1194</v>
      </c>
      <c r="G496" s="53">
        <v>80111600</v>
      </c>
      <c r="H496" s="53" t="s">
        <v>1201</v>
      </c>
      <c r="I496" s="53" t="s">
        <v>56</v>
      </c>
      <c r="J496" s="53" t="s">
        <v>38</v>
      </c>
      <c r="K496" s="53" t="s">
        <v>266</v>
      </c>
      <c r="L496" s="53" t="s">
        <v>266</v>
      </c>
      <c r="M496" s="53" t="s">
        <v>1206</v>
      </c>
      <c r="N496" s="55">
        <v>3708000</v>
      </c>
      <c r="O496" s="65">
        <v>14832000</v>
      </c>
      <c r="P496" s="63" t="s">
        <v>1197</v>
      </c>
      <c r="Q496" s="64" t="s">
        <v>41</v>
      </c>
      <c r="R496" s="64" t="s">
        <v>42</v>
      </c>
      <c r="S496" s="64" t="s">
        <v>43</v>
      </c>
      <c r="T496" s="53" t="s">
        <v>0</v>
      </c>
      <c r="U496" s="32" t="s">
        <v>1203</v>
      </c>
      <c r="V496" s="36" t="s">
        <v>1204</v>
      </c>
    </row>
    <row r="497" spans="1:22" s="156" customFormat="1" ht="409.5" x14ac:dyDescent="0.25">
      <c r="A497" s="6" t="s">
        <v>1207</v>
      </c>
      <c r="B497" s="63" t="s">
        <v>1190</v>
      </c>
      <c r="C497" s="39" t="s">
        <v>1191</v>
      </c>
      <c r="D497" s="39" t="s">
        <v>1192</v>
      </c>
      <c r="E497" s="32" t="s">
        <v>1193</v>
      </c>
      <c r="F497" s="32" t="s">
        <v>1194</v>
      </c>
      <c r="G497" s="39">
        <v>80111600</v>
      </c>
      <c r="H497" s="39" t="s">
        <v>1208</v>
      </c>
      <c r="I497" s="39" t="s">
        <v>56</v>
      </c>
      <c r="J497" s="39" t="s">
        <v>38</v>
      </c>
      <c r="K497" s="39" t="s">
        <v>254</v>
      </c>
      <c r="L497" s="39" t="s">
        <v>254</v>
      </c>
      <c r="M497" s="39" t="s">
        <v>1202</v>
      </c>
      <c r="N497" s="66">
        <v>3090000</v>
      </c>
      <c r="O497" s="66">
        <v>18540000</v>
      </c>
      <c r="P497" s="39" t="s">
        <v>1197</v>
      </c>
      <c r="Q497" s="50" t="s">
        <v>41</v>
      </c>
      <c r="R497" s="50" t="s">
        <v>42</v>
      </c>
      <c r="S497" s="50" t="s">
        <v>43</v>
      </c>
      <c r="T497" s="50" t="s">
        <v>0</v>
      </c>
      <c r="U497" s="39" t="s">
        <v>1209</v>
      </c>
      <c r="V497" s="143" t="s">
        <v>1210</v>
      </c>
    </row>
    <row r="498" spans="1:22" s="156" customFormat="1" ht="409.5" x14ac:dyDescent="0.25">
      <c r="A498" s="6" t="s">
        <v>1211</v>
      </c>
      <c r="B498" s="63" t="s">
        <v>1190</v>
      </c>
      <c r="C498" s="39" t="s">
        <v>1191</v>
      </c>
      <c r="D498" s="39" t="s">
        <v>1192</v>
      </c>
      <c r="E498" s="32" t="s">
        <v>1193</v>
      </c>
      <c r="F498" s="32" t="s">
        <v>1194</v>
      </c>
      <c r="G498" s="39">
        <v>80111600</v>
      </c>
      <c r="H498" s="39" t="s">
        <v>1208</v>
      </c>
      <c r="I498" s="39" t="s">
        <v>56</v>
      </c>
      <c r="J498" s="39" t="s">
        <v>38</v>
      </c>
      <c r="K498" s="39" t="s">
        <v>266</v>
      </c>
      <c r="L498" s="39" t="s">
        <v>266</v>
      </c>
      <c r="M498" s="39" t="s">
        <v>1206</v>
      </c>
      <c r="N498" s="66">
        <v>3090000</v>
      </c>
      <c r="O498" s="66">
        <v>12360000</v>
      </c>
      <c r="P498" s="39" t="s">
        <v>1197</v>
      </c>
      <c r="Q498" s="50" t="s">
        <v>41</v>
      </c>
      <c r="R498" s="50" t="s">
        <v>42</v>
      </c>
      <c r="S498" s="50" t="s">
        <v>43</v>
      </c>
      <c r="T498" s="50" t="s">
        <v>0</v>
      </c>
      <c r="U498" s="39" t="s">
        <v>1209</v>
      </c>
      <c r="V498" s="143" t="s">
        <v>1210</v>
      </c>
    </row>
    <row r="499" spans="1:22" s="156" customFormat="1" ht="409.5" x14ac:dyDescent="0.25">
      <c r="A499" s="6" t="s">
        <v>1212</v>
      </c>
      <c r="B499" s="63" t="s">
        <v>1190</v>
      </c>
      <c r="C499" s="39" t="s">
        <v>1191</v>
      </c>
      <c r="D499" s="39" t="s">
        <v>1192</v>
      </c>
      <c r="E499" s="32" t="s">
        <v>1193</v>
      </c>
      <c r="F499" s="32" t="s">
        <v>1194</v>
      </c>
      <c r="G499" s="39">
        <v>80111600</v>
      </c>
      <c r="H499" s="39" t="s">
        <v>1213</v>
      </c>
      <c r="I499" s="39" t="s">
        <v>56</v>
      </c>
      <c r="J499" s="39" t="s">
        <v>38</v>
      </c>
      <c r="K499" s="39" t="s">
        <v>254</v>
      </c>
      <c r="L499" s="39" t="s">
        <v>254</v>
      </c>
      <c r="M499" s="39" t="s">
        <v>1202</v>
      </c>
      <c r="N499" s="66">
        <v>3090000</v>
      </c>
      <c r="O499" s="66">
        <v>18540000</v>
      </c>
      <c r="P499" s="39" t="s">
        <v>1197</v>
      </c>
      <c r="Q499" s="50" t="s">
        <v>41</v>
      </c>
      <c r="R499" s="50" t="s">
        <v>42</v>
      </c>
      <c r="S499" s="50" t="s">
        <v>43</v>
      </c>
      <c r="T499" s="50" t="s">
        <v>0</v>
      </c>
      <c r="U499" s="39" t="s">
        <v>1214</v>
      </c>
      <c r="V499" s="143" t="s">
        <v>1215</v>
      </c>
    </row>
    <row r="500" spans="1:22" s="156" customFormat="1" ht="409.5" x14ac:dyDescent="0.25">
      <c r="A500" s="6" t="s">
        <v>1216</v>
      </c>
      <c r="B500" s="32" t="s">
        <v>1190</v>
      </c>
      <c r="C500" s="32" t="s">
        <v>1191</v>
      </c>
      <c r="D500" s="32" t="s">
        <v>1192</v>
      </c>
      <c r="E500" s="32" t="s">
        <v>1193</v>
      </c>
      <c r="F500" s="32" t="s">
        <v>1194</v>
      </c>
      <c r="G500" s="32">
        <v>80111600</v>
      </c>
      <c r="H500" s="32" t="s">
        <v>1213</v>
      </c>
      <c r="I500" s="32" t="s">
        <v>56</v>
      </c>
      <c r="J500" s="32" t="s">
        <v>38</v>
      </c>
      <c r="K500" s="32" t="s">
        <v>266</v>
      </c>
      <c r="L500" s="32" t="s">
        <v>266</v>
      </c>
      <c r="M500" s="32" t="s">
        <v>1206</v>
      </c>
      <c r="N500" s="34">
        <v>3090000</v>
      </c>
      <c r="O500" s="34">
        <v>12360000</v>
      </c>
      <c r="P500" s="32" t="s">
        <v>1197</v>
      </c>
      <c r="Q500" s="33" t="s">
        <v>41</v>
      </c>
      <c r="R500" s="33" t="s">
        <v>42</v>
      </c>
      <c r="S500" s="33" t="s">
        <v>43</v>
      </c>
      <c r="T500" s="33"/>
      <c r="U500" s="51" t="s">
        <v>1214</v>
      </c>
      <c r="V500" s="49" t="s">
        <v>1215</v>
      </c>
    </row>
    <row r="501" spans="1:22" s="156" customFormat="1" ht="409.5" x14ac:dyDescent="0.25">
      <c r="A501" s="6" t="s">
        <v>1217</v>
      </c>
      <c r="B501" s="63" t="s">
        <v>1190</v>
      </c>
      <c r="C501" s="39" t="s">
        <v>1191</v>
      </c>
      <c r="D501" s="39" t="s">
        <v>1192</v>
      </c>
      <c r="E501" s="32" t="s">
        <v>1193</v>
      </c>
      <c r="F501" s="32" t="s">
        <v>1194</v>
      </c>
      <c r="G501" s="39">
        <v>80111600</v>
      </c>
      <c r="H501" s="39" t="s">
        <v>1218</v>
      </c>
      <c r="I501" s="39" t="s">
        <v>56</v>
      </c>
      <c r="J501" s="39" t="s">
        <v>38</v>
      </c>
      <c r="K501" s="39" t="s">
        <v>254</v>
      </c>
      <c r="L501" s="39" t="s">
        <v>254</v>
      </c>
      <c r="M501" s="39" t="s">
        <v>1202</v>
      </c>
      <c r="N501" s="66">
        <v>3090000</v>
      </c>
      <c r="O501" s="66">
        <v>18540000</v>
      </c>
      <c r="P501" s="39" t="s">
        <v>1197</v>
      </c>
      <c r="Q501" s="50" t="s">
        <v>41</v>
      </c>
      <c r="R501" s="50" t="s">
        <v>42</v>
      </c>
      <c r="S501" s="50" t="s">
        <v>43</v>
      </c>
      <c r="T501" s="50" t="s">
        <v>0</v>
      </c>
      <c r="U501" s="39" t="s">
        <v>1219</v>
      </c>
      <c r="V501" s="143" t="s">
        <v>1220</v>
      </c>
    </row>
    <row r="502" spans="1:22" s="156" customFormat="1" ht="409.5" x14ac:dyDescent="0.25">
      <c r="A502" s="6" t="s">
        <v>1221</v>
      </c>
      <c r="B502" s="63" t="s">
        <v>1190</v>
      </c>
      <c r="C502" s="39" t="s">
        <v>1191</v>
      </c>
      <c r="D502" s="39" t="s">
        <v>1192</v>
      </c>
      <c r="E502" s="32" t="s">
        <v>1193</v>
      </c>
      <c r="F502" s="32" t="s">
        <v>1194</v>
      </c>
      <c r="G502" s="39">
        <v>80111600</v>
      </c>
      <c r="H502" s="39" t="s">
        <v>1218</v>
      </c>
      <c r="I502" s="39" t="s">
        <v>56</v>
      </c>
      <c r="J502" s="39" t="s">
        <v>38</v>
      </c>
      <c r="K502" s="39" t="s">
        <v>266</v>
      </c>
      <c r="L502" s="39" t="s">
        <v>266</v>
      </c>
      <c r="M502" s="39" t="s">
        <v>1206</v>
      </c>
      <c r="N502" s="66">
        <v>3090000</v>
      </c>
      <c r="O502" s="66">
        <v>12360000</v>
      </c>
      <c r="P502" s="39" t="s">
        <v>1197</v>
      </c>
      <c r="Q502" s="50" t="s">
        <v>41</v>
      </c>
      <c r="R502" s="50" t="s">
        <v>42</v>
      </c>
      <c r="S502" s="50" t="s">
        <v>43</v>
      </c>
      <c r="T502" s="50" t="s">
        <v>0</v>
      </c>
      <c r="U502" s="39" t="s">
        <v>1219</v>
      </c>
      <c r="V502" s="143" t="s">
        <v>1220</v>
      </c>
    </row>
    <row r="503" spans="1:22" s="156" customFormat="1" ht="409.5" x14ac:dyDescent="0.25">
      <c r="A503" s="6" t="s">
        <v>1222</v>
      </c>
      <c r="B503" s="63" t="s">
        <v>1190</v>
      </c>
      <c r="C503" s="39" t="s">
        <v>1191</v>
      </c>
      <c r="D503" s="39" t="s">
        <v>1192</v>
      </c>
      <c r="E503" s="32" t="s">
        <v>1193</v>
      </c>
      <c r="F503" s="32" t="s">
        <v>1194</v>
      </c>
      <c r="G503" s="39">
        <v>80111600</v>
      </c>
      <c r="H503" s="39" t="s">
        <v>1223</v>
      </c>
      <c r="I503" s="39" t="s">
        <v>56</v>
      </c>
      <c r="J503" s="39" t="s">
        <v>38</v>
      </c>
      <c r="K503" s="39" t="s">
        <v>254</v>
      </c>
      <c r="L503" s="39" t="s">
        <v>254</v>
      </c>
      <c r="M503" s="39" t="s">
        <v>1202</v>
      </c>
      <c r="N503" s="66">
        <v>3090000</v>
      </c>
      <c r="O503" s="66">
        <v>18540000</v>
      </c>
      <c r="P503" s="39" t="s">
        <v>1197</v>
      </c>
      <c r="Q503" s="50" t="s">
        <v>41</v>
      </c>
      <c r="R503" s="50" t="s">
        <v>42</v>
      </c>
      <c r="S503" s="50" t="s">
        <v>43</v>
      </c>
      <c r="T503" s="50" t="s">
        <v>0</v>
      </c>
      <c r="U503" s="39" t="s">
        <v>1224</v>
      </c>
      <c r="V503" s="143" t="s">
        <v>1225</v>
      </c>
    </row>
    <row r="504" spans="1:22" s="156" customFormat="1" ht="409.5" x14ac:dyDescent="0.25">
      <c r="A504" s="6" t="s">
        <v>1226</v>
      </c>
      <c r="B504" s="63" t="s">
        <v>1190</v>
      </c>
      <c r="C504" s="39" t="s">
        <v>1191</v>
      </c>
      <c r="D504" s="39" t="s">
        <v>1192</v>
      </c>
      <c r="E504" s="32" t="s">
        <v>1193</v>
      </c>
      <c r="F504" s="32" t="s">
        <v>1194</v>
      </c>
      <c r="G504" s="39">
        <v>80111600</v>
      </c>
      <c r="H504" s="39" t="s">
        <v>1223</v>
      </c>
      <c r="I504" s="39" t="s">
        <v>56</v>
      </c>
      <c r="J504" s="39" t="s">
        <v>38</v>
      </c>
      <c r="K504" s="39" t="s">
        <v>266</v>
      </c>
      <c r="L504" s="39" t="s">
        <v>266</v>
      </c>
      <c r="M504" s="39" t="s">
        <v>1206</v>
      </c>
      <c r="N504" s="66">
        <v>3090000</v>
      </c>
      <c r="O504" s="66">
        <v>12360000</v>
      </c>
      <c r="P504" s="39" t="s">
        <v>1197</v>
      </c>
      <c r="Q504" s="50" t="s">
        <v>41</v>
      </c>
      <c r="R504" s="50" t="s">
        <v>42</v>
      </c>
      <c r="S504" s="50" t="s">
        <v>43</v>
      </c>
      <c r="T504" s="50" t="s">
        <v>0</v>
      </c>
      <c r="U504" s="39" t="s">
        <v>1224</v>
      </c>
      <c r="V504" s="143" t="s">
        <v>1225</v>
      </c>
    </row>
    <row r="505" spans="1:22" s="156" customFormat="1" ht="409.5" x14ac:dyDescent="0.25">
      <c r="A505" s="6" t="s">
        <v>1227</v>
      </c>
      <c r="B505" s="32" t="s">
        <v>1190</v>
      </c>
      <c r="C505" s="32" t="s">
        <v>1191</v>
      </c>
      <c r="D505" s="32" t="s">
        <v>1192</v>
      </c>
      <c r="E505" s="32" t="s">
        <v>1193</v>
      </c>
      <c r="F505" s="32" t="s">
        <v>1194</v>
      </c>
      <c r="G505" s="32">
        <v>80111600</v>
      </c>
      <c r="H505" s="32" t="s">
        <v>1228</v>
      </c>
      <c r="I505" s="32" t="s">
        <v>37</v>
      </c>
      <c r="J505" s="32" t="s">
        <v>38</v>
      </c>
      <c r="K505" s="32" t="s">
        <v>254</v>
      </c>
      <c r="L505" s="32" t="s">
        <v>254</v>
      </c>
      <c r="M505" s="32" t="s">
        <v>1229</v>
      </c>
      <c r="N505" s="34">
        <v>7200000</v>
      </c>
      <c r="O505" s="34">
        <v>82800000</v>
      </c>
      <c r="P505" s="32" t="s">
        <v>1230</v>
      </c>
      <c r="Q505" s="33" t="s">
        <v>41</v>
      </c>
      <c r="R505" s="33" t="s">
        <v>42</v>
      </c>
      <c r="S505" s="33" t="s">
        <v>43</v>
      </c>
      <c r="T505" s="33"/>
      <c r="U505" s="39" t="s">
        <v>1231</v>
      </c>
      <c r="V505" s="36" t="s">
        <v>1232</v>
      </c>
    </row>
    <row r="506" spans="1:22" s="156" customFormat="1" ht="409.5" x14ac:dyDescent="0.25">
      <c r="A506" s="6" t="s">
        <v>1233</v>
      </c>
      <c r="B506" s="32" t="s">
        <v>1190</v>
      </c>
      <c r="C506" s="32" t="s">
        <v>1191</v>
      </c>
      <c r="D506" s="32" t="s">
        <v>1192</v>
      </c>
      <c r="E506" s="32" t="s">
        <v>1193</v>
      </c>
      <c r="F506" s="32" t="s">
        <v>1194</v>
      </c>
      <c r="G506" s="32">
        <v>80111600</v>
      </c>
      <c r="H506" s="32" t="s">
        <v>1234</v>
      </c>
      <c r="I506" s="32" t="s">
        <v>37</v>
      </c>
      <c r="J506" s="32" t="s">
        <v>38</v>
      </c>
      <c r="K506" s="32" t="s">
        <v>254</v>
      </c>
      <c r="L506" s="32" t="s">
        <v>254</v>
      </c>
      <c r="M506" s="32" t="s">
        <v>1229</v>
      </c>
      <c r="N506" s="34">
        <v>7200000</v>
      </c>
      <c r="O506" s="34">
        <v>82800000</v>
      </c>
      <c r="P506" s="32" t="s">
        <v>1230</v>
      </c>
      <c r="Q506" s="33" t="s">
        <v>41</v>
      </c>
      <c r="R506" s="33" t="s">
        <v>42</v>
      </c>
      <c r="S506" s="33" t="s">
        <v>43</v>
      </c>
      <c r="T506" s="33"/>
      <c r="U506" s="32" t="s">
        <v>1235</v>
      </c>
      <c r="V506" s="36" t="s">
        <v>1236</v>
      </c>
    </row>
    <row r="507" spans="1:22" s="156" customFormat="1" ht="409.5" x14ac:dyDescent="0.25">
      <c r="A507" s="6" t="s">
        <v>1237</v>
      </c>
      <c r="B507" s="32" t="s">
        <v>1190</v>
      </c>
      <c r="C507" s="32" t="s">
        <v>1191</v>
      </c>
      <c r="D507" s="32" t="s">
        <v>1192</v>
      </c>
      <c r="E507" s="32" t="s">
        <v>1193</v>
      </c>
      <c r="F507" s="32" t="s">
        <v>1194</v>
      </c>
      <c r="G507" s="32">
        <v>80111600</v>
      </c>
      <c r="H507" s="32" t="s">
        <v>1238</v>
      </c>
      <c r="I507" s="32" t="s">
        <v>37</v>
      </c>
      <c r="J507" s="32" t="s">
        <v>38</v>
      </c>
      <c r="K507" s="32" t="s">
        <v>254</v>
      </c>
      <c r="L507" s="32" t="s">
        <v>254</v>
      </c>
      <c r="M507" s="32">
        <v>10</v>
      </c>
      <c r="N507" s="34">
        <v>6514750</v>
      </c>
      <c r="O507" s="34">
        <f>6514750*10</f>
        <v>65147500</v>
      </c>
      <c r="P507" s="32" t="s">
        <v>1230</v>
      </c>
      <c r="Q507" s="33" t="s">
        <v>41</v>
      </c>
      <c r="R507" s="33" t="s">
        <v>42</v>
      </c>
      <c r="S507" s="33" t="s">
        <v>43</v>
      </c>
      <c r="T507" s="33"/>
      <c r="U507" s="32" t="s">
        <v>1239</v>
      </c>
      <c r="V507" s="36" t="s">
        <v>1240</v>
      </c>
    </row>
    <row r="508" spans="1:22" s="156" customFormat="1" ht="409.5" x14ac:dyDescent="0.25">
      <c r="A508" s="6" t="s">
        <v>1241</v>
      </c>
      <c r="B508" s="32" t="s">
        <v>1190</v>
      </c>
      <c r="C508" s="32" t="s">
        <v>1191</v>
      </c>
      <c r="D508" s="32" t="s">
        <v>1192</v>
      </c>
      <c r="E508" s="32" t="s">
        <v>1193</v>
      </c>
      <c r="F508" s="32" t="s">
        <v>1194</v>
      </c>
      <c r="G508" s="32">
        <v>80111600</v>
      </c>
      <c r="H508" s="32" t="s">
        <v>1242</v>
      </c>
      <c r="I508" s="32" t="s">
        <v>37</v>
      </c>
      <c r="J508" s="32" t="s">
        <v>38</v>
      </c>
      <c r="K508" s="32" t="s">
        <v>254</v>
      </c>
      <c r="L508" s="32" t="s">
        <v>254</v>
      </c>
      <c r="M508" s="32" t="s">
        <v>1229</v>
      </c>
      <c r="N508" s="34">
        <v>4277000</v>
      </c>
      <c r="O508" s="34">
        <v>49185500</v>
      </c>
      <c r="P508" s="32" t="s">
        <v>1230</v>
      </c>
      <c r="Q508" s="33" t="s">
        <v>41</v>
      </c>
      <c r="R508" s="33" t="s">
        <v>42</v>
      </c>
      <c r="S508" s="33" t="s">
        <v>43</v>
      </c>
      <c r="T508" s="33"/>
      <c r="U508" s="32" t="s">
        <v>1243</v>
      </c>
      <c r="V508" s="36" t="s">
        <v>1244</v>
      </c>
    </row>
    <row r="509" spans="1:22" s="156" customFormat="1" ht="409.5" x14ac:dyDescent="0.25">
      <c r="A509" s="6" t="s">
        <v>1245</v>
      </c>
      <c r="B509" s="32" t="s">
        <v>1190</v>
      </c>
      <c r="C509" s="32" t="s">
        <v>1191</v>
      </c>
      <c r="D509" s="32" t="s">
        <v>1192</v>
      </c>
      <c r="E509" s="32" t="s">
        <v>1193</v>
      </c>
      <c r="F509" s="32" t="s">
        <v>1194</v>
      </c>
      <c r="G509" s="32">
        <v>80111600</v>
      </c>
      <c r="H509" s="32" t="s">
        <v>1246</v>
      </c>
      <c r="I509" s="32" t="s">
        <v>37</v>
      </c>
      <c r="J509" s="32" t="s">
        <v>38</v>
      </c>
      <c r="K509" s="32" t="s">
        <v>254</v>
      </c>
      <c r="L509" s="32" t="s">
        <v>254</v>
      </c>
      <c r="M509" s="32" t="s">
        <v>1229</v>
      </c>
      <c r="N509" s="34">
        <v>3421000</v>
      </c>
      <c r="O509" s="34">
        <v>39341500</v>
      </c>
      <c r="P509" s="32" t="s">
        <v>1230</v>
      </c>
      <c r="Q509" s="33" t="s">
        <v>41</v>
      </c>
      <c r="R509" s="33" t="s">
        <v>42</v>
      </c>
      <c r="S509" s="33" t="s">
        <v>43</v>
      </c>
      <c r="T509" s="33"/>
      <c r="U509" s="32" t="s">
        <v>1247</v>
      </c>
      <c r="V509" s="36" t="s">
        <v>1248</v>
      </c>
    </row>
    <row r="510" spans="1:22" s="156" customFormat="1" ht="409.5" x14ac:dyDescent="0.25">
      <c r="A510" s="6" t="s">
        <v>1249</v>
      </c>
      <c r="B510" s="32" t="s">
        <v>1190</v>
      </c>
      <c r="C510" s="32" t="s">
        <v>1191</v>
      </c>
      <c r="D510" s="32" t="s">
        <v>1192</v>
      </c>
      <c r="E510" s="32" t="s">
        <v>1193</v>
      </c>
      <c r="F510" s="32" t="s">
        <v>1194</v>
      </c>
      <c r="G510" s="32">
        <v>80111600</v>
      </c>
      <c r="H510" s="32" t="s">
        <v>1250</v>
      </c>
      <c r="I510" s="32" t="s">
        <v>37</v>
      </c>
      <c r="J510" s="32" t="s">
        <v>38</v>
      </c>
      <c r="K510" s="32" t="s">
        <v>254</v>
      </c>
      <c r="L510" s="32" t="s">
        <v>254</v>
      </c>
      <c r="M510" s="32" t="s">
        <v>1229</v>
      </c>
      <c r="N510" s="34">
        <v>3600000</v>
      </c>
      <c r="O510" s="34">
        <v>41400000</v>
      </c>
      <c r="P510" s="32" t="s">
        <v>1230</v>
      </c>
      <c r="Q510" s="33" t="s">
        <v>41</v>
      </c>
      <c r="R510" s="33" t="s">
        <v>42</v>
      </c>
      <c r="S510" s="33" t="s">
        <v>43</v>
      </c>
      <c r="T510" s="33"/>
      <c r="U510" s="32" t="s">
        <v>1251</v>
      </c>
      <c r="V510" s="36" t="s">
        <v>1252</v>
      </c>
    </row>
    <row r="511" spans="1:22" s="156" customFormat="1" ht="409.5" x14ac:dyDescent="0.25">
      <c r="A511" s="6" t="s">
        <v>1253</v>
      </c>
      <c r="B511" s="63" t="s">
        <v>1190</v>
      </c>
      <c r="C511" s="39" t="s">
        <v>1191</v>
      </c>
      <c r="D511" s="39" t="s">
        <v>1192</v>
      </c>
      <c r="E511" s="39" t="s">
        <v>1193</v>
      </c>
      <c r="F511" s="39" t="s">
        <v>1194</v>
      </c>
      <c r="G511" s="39">
        <v>80111600</v>
      </c>
      <c r="H511" s="39" t="s">
        <v>1254</v>
      </c>
      <c r="I511" s="39" t="s">
        <v>37</v>
      </c>
      <c r="J511" s="39" t="s">
        <v>38</v>
      </c>
      <c r="K511" s="39" t="s">
        <v>254</v>
      </c>
      <c r="L511" s="39" t="s">
        <v>254</v>
      </c>
      <c r="M511" s="39" t="s">
        <v>1196</v>
      </c>
      <c r="N511" s="66">
        <v>3500000</v>
      </c>
      <c r="O511" s="66">
        <v>38500000</v>
      </c>
      <c r="P511" s="39" t="s">
        <v>1230</v>
      </c>
      <c r="Q511" s="50" t="s">
        <v>41</v>
      </c>
      <c r="R511" s="50" t="s">
        <v>42</v>
      </c>
      <c r="S511" s="50" t="s">
        <v>43</v>
      </c>
      <c r="T511" s="50" t="s">
        <v>0</v>
      </c>
      <c r="U511" s="39" t="s">
        <v>1255</v>
      </c>
      <c r="V511" s="143" t="s">
        <v>1256</v>
      </c>
    </row>
    <row r="512" spans="1:22" s="156" customFormat="1" ht="409.5" x14ac:dyDescent="0.25">
      <c r="A512" s="6" t="s">
        <v>1257</v>
      </c>
      <c r="B512" s="32" t="s">
        <v>1190</v>
      </c>
      <c r="C512" s="32" t="s">
        <v>1191</v>
      </c>
      <c r="D512" s="32" t="s">
        <v>1192</v>
      </c>
      <c r="E512" s="32" t="s">
        <v>1193</v>
      </c>
      <c r="F512" s="32" t="s">
        <v>1194</v>
      </c>
      <c r="G512" s="32">
        <v>80111600</v>
      </c>
      <c r="H512" s="32" t="s">
        <v>1258</v>
      </c>
      <c r="I512" s="32" t="s">
        <v>37</v>
      </c>
      <c r="J512" s="32" t="s">
        <v>38</v>
      </c>
      <c r="K512" s="32" t="s">
        <v>254</v>
      </c>
      <c r="L512" s="32" t="s">
        <v>254</v>
      </c>
      <c r="M512" s="32" t="s">
        <v>1202</v>
      </c>
      <c r="N512" s="34">
        <v>5000000</v>
      </c>
      <c r="O512" s="34">
        <v>30000000</v>
      </c>
      <c r="P512" s="32" t="s">
        <v>1230</v>
      </c>
      <c r="Q512" s="33" t="s">
        <v>41</v>
      </c>
      <c r="R512" s="33" t="s">
        <v>42</v>
      </c>
      <c r="S512" s="33" t="s">
        <v>43</v>
      </c>
      <c r="T512" s="33"/>
      <c r="U512" s="32" t="s">
        <v>1259</v>
      </c>
      <c r="V512" s="36" t="s">
        <v>1260</v>
      </c>
    </row>
    <row r="513" spans="1:22" s="156" customFormat="1" ht="409.5" x14ac:dyDescent="0.25">
      <c r="A513" s="6" t="s">
        <v>1261</v>
      </c>
      <c r="B513" s="32" t="s">
        <v>1190</v>
      </c>
      <c r="C513" s="32" t="s">
        <v>1191</v>
      </c>
      <c r="D513" s="32" t="s">
        <v>1192</v>
      </c>
      <c r="E513" s="32" t="s">
        <v>1193</v>
      </c>
      <c r="F513" s="32" t="s">
        <v>1194</v>
      </c>
      <c r="G513" s="32">
        <v>80111600</v>
      </c>
      <c r="H513" s="32" t="s">
        <v>1258</v>
      </c>
      <c r="I513" s="32" t="s">
        <v>37</v>
      </c>
      <c r="J513" s="32" t="s">
        <v>38</v>
      </c>
      <c r="K513" s="32" t="s">
        <v>1262</v>
      </c>
      <c r="L513" s="32" t="s">
        <v>1262</v>
      </c>
      <c r="M513" s="32" t="s">
        <v>1206</v>
      </c>
      <c r="N513" s="34">
        <v>5000000</v>
      </c>
      <c r="O513" s="34">
        <v>20000000</v>
      </c>
      <c r="P513" s="32" t="s">
        <v>1230</v>
      </c>
      <c r="Q513" s="33" t="s">
        <v>41</v>
      </c>
      <c r="R513" s="33" t="s">
        <v>42</v>
      </c>
      <c r="S513" s="33" t="s">
        <v>43</v>
      </c>
      <c r="T513" s="33"/>
      <c r="U513" s="32" t="s">
        <v>1259</v>
      </c>
      <c r="V513" s="36" t="s">
        <v>1260</v>
      </c>
    </row>
    <row r="514" spans="1:22" s="156" customFormat="1" ht="409.5" x14ac:dyDescent="0.25">
      <c r="A514" s="6" t="s">
        <v>1263</v>
      </c>
      <c r="B514" s="32" t="s">
        <v>1190</v>
      </c>
      <c r="C514" s="32" t="s">
        <v>1191</v>
      </c>
      <c r="D514" s="32" t="s">
        <v>1192</v>
      </c>
      <c r="E514" s="32" t="s">
        <v>1193</v>
      </c>
      <c r="F514" s="32" t="s">
        <v>1194</v>
      </c>
      <c r="G514" s="32">
        <v>80111600</v>
      </c>
      <c r="H514" s="32" t="s">
        <v>1264</v>
      </c>
      <c r="I514" s="32" t="s">
        <v>37</v>
      </c>
      <c r="J514" s="32" t="s">
        <v>38</v>
      </c>
      <c r="K514" s="32" t="s">
        <v>254</v>
      </c>
      <c r="L514" s="32" t="s">
        <v>254</v>
      </c>
      <c r="M514" s="32" t="s">
        <v>1265</v>
      </c>
      <c r="N514" s="34">
        <v>5000000</v>
      </c>
      <c r="O514" s="34">
        <v>50000000</v>
      </c>
      <c r="P514" s="32" t="s">
        <v>1230</v>
      </c>
      <c r="Q514" s="33" t="s">
        <v>41</v>
      </c>
      <c r="R514" s="33" t="s">
        <v>42</v>
      </c>
      <c r="S514" s="33" t="s">
        <v>43</v>
      </c>
      <c r="T514" s="33"/>
      <c r="U514" s="32" t="s">
        <v>1266</v>
      </c>
      <c r="V514" s="36" t="s">
        <v>1267</v>
      </c>
    </row>
    <row r="515" spans="1:22" s="156" customFormat="1" ht="409.5" x14ac:dyDescent="0.25">
      <c r="A515" s="6" t="s">
        <v>1268</v>
      </c>
      <c r="B515" s="63" t="s">
        <v>1190</v>
      </c>
      <c r="C515" s="39" t="s">
        <v>1191</v>
      </c>
      <c r="D515" s="39" t="s">
        <v>1192</v>
      </c>
      <c r="E515" s="39" t="s">
        <v>1193</v>
      </c>
      <c r="F515" s="39" t="s">
        <v>1194</v>
      </c>
      <c r="G515" s="39">
        <v>80111600</v>
      </c>
      <c r="H515" s="39" t="s">
        <v>1269</v>
      </c>
      <c r="I515" s="39" t="s">
        <v>37</v>
      </c>
      <c r="J515" s="39" t="s">
        <v>38</v>
      </c>
      <c r="K515" s="39" t="s">
        <v>254</v>
      </c>
      <c r="L515" s="39" t="s">
        <v>254</v>
      </c>
      <c r="M515" s="39" t="s">
        <v>1265</v>
      </c>
      <c r="N515" s="66">
        <v>3009000</v>
      </c>
      <c r="O515" s="66">
        <v>30090000</v>
      </c>
      <c r="P515" s="39" t="s">
        <v>1270</v>
      </c>
      <c r="Q515" s="50" t="s">
        <v>41</v>
      </c>
      <c r="R515" s="50" t="s">
        <v>42</v>
      </c>
      <c r="S515" s="50" t="s">
        <v>43</v>
      </c>
      <c r="T515" s="50" t="s">
        <v>0</v>
      </c>
      <c r="U515" s="39" t="s">
        <v>1271</v>
      </c>
      <c r="V515" s="143" t="s">
        <v>1267</v>
      </c>
    </row>
    <row r="516" spans="1:22" s="156" customFormat="1" ht="409.5" x14ac:dyDescent="0.25">
      <c r="A516" s="6" t="s">
        <v>1272</v>
      </c>
      <c r="B516" s="67" t="s">
        <v>31</v>
      </c>
      <c r="C516" s="68" t="s">
        <v>32</v>
      </c>
      <c r="D516" s="68" t="s">
        <v>1192</v>
      </c>
      <c r="E516" s="32" t="s">
        <v>1193</v>
      </c>
      <c r="F516" s="32" t="s">
        <v>1194</v>
      </c>
      <c r="G516" s="68">
        <v>80111600</v>
      </c>
      <c r="H516" s="68" t="s">
        <v>1273</v>
      </c>
      <c r="I516" s="68" t="s">
        <v>56</v>
      </c>
      <c r="J516" s="68" t="s">
        <v>38</v>
      </c>
      <c r="K516" s="68" t="s">
        <v>254</v>
      </c>
      <c r="L516" s="68" t="s">
        <v>254</v>
      </c>
      <c r="M516" s="68">
        <v>10</v>
      </c>
      <c r="N516" s="69">
        <v>5000000</v>
      </c>
      <c r="O516" s="69">
        <v>50000000</v>
      </c>
      <c r="P516" s="68" t="s">
        <v>245</v>
      </c>
      <c r="Q516" s="68" t="s">
        <v>41</v>
      </c>
      <c r="R516" s="68" t="s">
        <v>42</v>
      </c>
      <c r="S516" s="68" t="s">
        <v>43</v>
      </c>
      <c r="T516" s="68" t="s">
        <v>0</v>
      </c>
      <c r="U516" s="68" t="s">
        <v>1274</v>
      </c>
      <c r="V516" s="144" t="s">
        <v>1275</v>
      </c>
    </row>
    <row r="517" spans="1:22" s="156" customFormat="1" ht="409.5" x14ac:dyDescent="0.25">
      <c r="A517" s="6" t="s">
        <v>1276</v>
      </c>
      <c r="B517" s="63" t="s">
        <v>1190</v>
      </c>
      <c r="C517" s="39" t="s">
        <v>1191</v>
      </c>
      <c r="D517" s="39" t="s">
        <v>1192</v>
      </c>
      <c r="E517" s="32" t="s">
        <v>1277</v>
      </c>
      <c r="F517" s="32" t="s">
        <v>1278</v>
      </c>
      <c r="G517" s="39">
        <v>80111600</v>
      </c>
      <c r="H517" s="39" t="s">
        <v>1279</v>
      </c>
      <c r="I517" s="39" t="s">
        <v>56</v>
      </c>
      <c r="J517" s="39" t="s">
        <v>38</v>
      </c>
      <c r="K517" s="39" t="s">
        <v>254</v>
      </c>
      <c r="L517" s="39" t="s">
        <v>254</v>
      </c>
      <c r="M517" s="39" t="s">
        <v>1202</v>
      </c>
      <c r="N517" s="66">
        <v>5150000</v>
      </c>
      <c r="O517" s="66">
        <v>30900000</v>
      </c>
      <c r="P517" s="39" t="s">
        <v>1280</v>
      </c>
      <c r="Q517" s="50" t="s">
        <v>41</v>
      </c>
      <c r="R517" s="50" t="s">
        <v>42</v>
      </c>
      <c r="S517" s="50" t="s">
        <v>43</v>
      </c>
      <c r="T517" s="50" t="s">
        <v>0</v>
      </c>
      <c r="U517" s="39" t="s">
        <v>1281</v>
      </c>
      <c r="V517" s="143" t="s">
        <v>1282</v>
      </c>
    </row>
    <row r="518" spans="1:22" s="156" customFormat="1" ht="409.5" x14ac:dyDescent="0.25">
      <c r="A518" s="6" t="s">
        <v>1283</v>
      </c>
      <c r="B518" s="63" t="s">
        <v>1190</v>
      </c>
      <c r="C518" s="39" t="s">
        <v>1191</v>
      </c>
      <c r="D518" s="39" t="s">
        <v>1192</v>
      </c>
      <c r="E518" s="32" t="s">
        <v>1277</v>
      </c>
      <c r="F518" s="32" t="s">
        <v>1278</v>
      </c>
      <c r="G518" s="39">
        <v>80111600</v>
      </c>
      <c r="H518" s="39" t="s">
        <v>1279</v>
      </c>
      <c r="I518" s="39" t="s">
        <v>56</v>
      </c>
      <c r="J518" s="39" t="s">
        <v>38</v>
      </c>
      <c r="K518" s="39" t="s">
        <v>1262</v>
      </c>
      <c r="L518" s="39" t="s">
        <v>1262</v>
      </c>
      <c r="M518" s="39" t="s">
        <v>1206</v>
      </c>
      <c r="N518" s="66">
        <v>5150000</v>
      </c>
      <c r="O518" s="66">
        <v>20600000</v>
      </c>
      <c r="P518" s="39" t="s">
        <v>1280</v>
      </c>
      <c r="Q518" s="50" t="s">
        <v>41</v>
      </c>
      <c r="R518" s="50" t="s">
        <v>42</v>
      </c>
      <c r="S518" s="50" t="s">
        <v>43</v>
      </c>
      <c r="T518" s="50" t="s">
        <v>0</v>
      </c>
      <c r="U518" s="39" t="s">
        <v>1281</v>
      </c>
      <c r="V518" s="143" t="s">
        <v>1282</v>
      </c>
    </row>
    <row r="519" spans="1:22" s="156" customFormat="1" ht="409.5" x14ac:dyDescent="0.25">
      <c r="A519" s="6" t="s">
        <v>1284</v>
      </c>
      <c r="B519" s="32" t="s">
        <v>1190</v>
      </c>
      <c r="C519" s="32" t="s">
        <v>1191</v>
      </c>
      <c r="D519" s="32" t="s">
        <v>1192</v>
      </c>
      <c r="E519" s="32" t="s">
        <v>1277</v>
      </c>
      <c r="F519" s="32" t="s">
        <v>1278</v>
      </c>
      <c r="G519" s="32">
        <v>80111600</v>
      </c>
      <c r="H519" s="32" t="s">
        <v>1285</v>
      </c>
      <c r="I519" s="32" t="s">
        <v>56</v>
      </c>
      <c r="J519" s="32" t="s">
        <v>38</v>
      </c>
      <c r="K519" s="32" t="s">
        <v>254</v>
      </c>
      <c r="L519" s="32" t="s">
        <v>254</v>
      </c>
      <c r="M519" s="32" t="s">
        <v>1202</v>
      </c>
      <c r="N519" s="34">
        <v>5150000</v>
      </c>
      <c r="O519" s="34">
        <v>30900000</v>
      </c>
      <c r="P519" s="32" t="s">
        <v>1280</v>
      </c>
      <c r="Q519" s="33" t="s">
        <v>41</v>
      </c>
      <c r="R519" s="33" t="s">
        <v>42</v>
      </c>
      <c r="S519" s="33" t="s">
        <v>43</v>
      </c>
      <c r="T519" s="33"/>
      <c r="U519" s="51" t="s">
        <v>1286</v>
      </c>
      <c r="V519" s="49" t="s">
        <v>1287</v>
      </c>
    </row>
    <row r="520" spans="1:22" s="156" customFormat="1" ht="409.5" x14ac:dyDescent="0.25">
      <c r="A520" s="6" t="s">
        <v>1288</v>
      </c>
      <c r="B520" s="32" t="s">
        <v>1190</v>
      </c>
      <c r="C520" s="32" t="s">
        <v>1191</v>
      </c>
      <c r="D520" s="32" t="s">
        <v>1192</v>
      </c>
      <c r="E520" s="32" t="s">
        <v>1277</v>
      </c>
      <c r="F520" s="32" t="s">
        <v>1278</v>
      </c>
      <c r="G520" s="32">
        <v>80111600</v>
      </c>
      <c r="H520" s="32" t="s">
        <v>1285</v>
      </c>
      <c r="I520" s="32" t="s">
        <v>56</v>
      </c>
      <c r="J520" s="32" t="s">
        <v>38</v>
      </c>
      <c r="K520" s="32" t="s">
        <v>1262</v>
      </c>
      <c r="L520" s="32" t="s">
        <v>1262</v>
      </c>
      <c r="M520" s="32" t="s">
        <v>1206</v>
      </c>
      <c r="N520" s="34">
        <v>5150000</v>
      </c>
      <c r="O520" s="34">
        <v>20600000</v>
      </c>
      <c r="P520" s="32" t="s">
        <v>1280</v>
      </c>
      <c r="Q520" s="33" t="s">
        <v>41</v>
      </c>
      <c r="R520" s="33" t="s">
        <v>42</v>
      </c>
      <c r="S520" s="33" t="s">
        <v>43</v>
      </c>
      <c r="T520" s="33"/>
      <c r="U520" s="51" t="s">
        <v>1286</v>
      </c>
      <c r="V520" s="49" t="s">
        <v>1287</v>
      </c>
    </row>
    <row r="521" spans="1:22" s="156" customFormat="1" ht="409.5" x14ac:dyDescent="0.25">
      <c r="A521" s="6" t="s">
        <v>1289</v>
      </c>
      <c r="B521" s="32" t="s">
        <v>1190</v>
      </c>
      <c r="C521" s="32" t="s">
        <v>1191</v>
      </c>
      <c r="D521" s="32" t="s">
        <v>1192</v>
      </c>
      <c r="E521" s="32" t="s">
        <v>1277</v>
      </c>
      <c r="F521" s="32" t="s">
        <v>1278</v>
      </c>
      <c r="G521" s="32">
        <v>80111600</v>
      </c>
      <c r="H521" s="32" t="s">
        <v>1290</v>
      </c>
      <c r="I521" s="32" t="s">
        <v>56</v>
      </c>
      <c r="J521" s="32" t="s">
        <v>38</v>
      </c>
      <c r="K521" s="32" t="s">
        <v>254</v>
      </c>
      <c r="L521" s="32" t="s">
        <v>254</v>
      </c>
      <c r="M521" s="32" t="s">
        <v>1229</v>
      </c>
      <c r="N521" s="34">
        <v>5000000</v>
      </c>
      <c r="O521" s="34">
        <v>57500000</v>
      </c>
      <c r="P521" s="32" t="s">
        <v>1280</v>
      </c>
      <c r="Q521" s="33" t="s">
        <v>41</v>
      </c>
      <c r="R521" s="33" t="s">
        <v>42</v>
      </c>
      <c r="S521" s="33" t="s">
        <v>43</v>
      </c>
      <c r="T521" s="33"/>
      <c r="U521" s="51" t="s">
        <v>1291</v>
      </c>
      <c r="V521" s="49" t="s">
        <v>1292</v>
      </c>
    </row>
    <row r="522" spans="1:22" s="156" customFormat="1" ht="409.5" x14ac:dyDescent="0.25">
      <c r="A522" s="6" t="s">
        <v>1293</v>
      </c>
      <c r="B522" s="63" t="s">
        <v>1190</v>
      </c>
      <c r="C522" s="39" t="s">
        <v>1191</v>
      </c>
      <c r="D522" s="39" t="s">
        <v>1192</v>
      </c>
      <c r="E522" s="32" t="s">
        <v>1277</v>
      </c>
      <c r="F522" s="32" t="s">
        <v>1278</v>
      </c>
      <c r="G522" s="39">
        <v>80111600</v>
      </c>
      <c r="H522" s="39" t="s">
        <v>1294</v>
      </c>
      <c r="I522" s="39" t="s">
        <v>56</v>
      </c>
      <c r="J522" s="39" t="s">
        <v>38</v>
      </c>
      <c r="K522" s="39" t="s">
        <v>254</v>
      </c>
      <c r="L522" s="39" t="s">
        <v>254</v>
      </c>
      <c r="M522" s="39" t="s">
        <v>1202</v>
      </c>
      <c r="N522" s="66">
        <v>3421000</v>
      </c>
      <c r="O522" s="66">
        <v>20526000</v>
      </c>
      <c r="P522" s="39" t="s">
        <v>1280</v>
      </c>
      <c r="Q522" s="33" t="s">
        <v>41</v>
      </c>
      <c r="R522" s="33" t="s">
        <v>42</v>
      </c>
      <c r="S522" s="33" t="s">
        <v>43</v>
      </c>
      <c r="T522" s="33"/>
      <c r="U522" s="63" t="s">
        <v>1295</v>
      </c>
      <c r="V522" s="143" t="s">
        <v>1296</v>
      </c>
    </row>
    <row r="523" spans="1:22" s="156" customFormat="1" ht="409.5" x14ac:dyDescent="0.25">
      <c r="A523" s="6" t="s">
        <v>1297</v>
      </c>
      <c r="B523" s="63" t="s">
        <v>1190</v>
      </c>
      <c r="C523" s="39" t="s">
        <v>1191</v>
      </c>
      <c r="D523" s="39" t="s">
        <v>1192</v>
      </c>
      <c r="E523" s="32" t="s">
        <v>1277</v>
      </c>
      <c r="F523" s="32" t="s">
        <v>1278</v>
      </c>
      <c r="G523" s="39">
        <v>80111600</v>
      </c>
      <c r="H523" s="39" t="s">
        <v>1294</v>
      </c>
      <c r="I523" s="39" t="s">
        <v>56</v>
      </c>
      <c r="J523" s="39" t="s">
        <v>38</v>
      </c>
      <c r="K523" s="39" t="s">
        <v>266</v>
      </c>
      <c r="L523" s="39" t="s">
        <v>266</v>
      </c>
      <c r="M523" s="39" t="s">
        <v>1206</v>
      </c>
      <c r="N523" s="66">
        <v>3421000</v>
      </c>
      <c r="O523" s="66">
        <v>13684000</v>
      </c>
      <c r="P523" s="39" t="s">
        <v>1280</v>
      </c>
      <c r="Q523" s="50" t="s">
        <v>41</v>
      </c>
      <c r="R523" s="50" t="s">
        <v>42</v>
      </c>
      <c r="S523" s="50" t="s">
        <v>43</v>
      </c>
      <c r="T523" s="50" t="s">
        <v>0</v>
      </c>
      <c r="U523" s="39" t="s">
        <v>1295</v>
      </c>
      <c r="V523" s="143" t="s">
        <v>1296</v>
      </c>
    </row>
    <row r="524" spans="1:22" s="156" customFormat="1" ht="409.5" x14ac:dyDescent="0.25">
      <c r="A524" s="6" t="s">
        <v>1298</v>
      </c>
      <c r="B524" s="32" t="s">
        <v>1190</v>
      </c>
      <c r="C524" s="32" t="s">
        <v>1191</v>
      </c>
      <c r="D524" s="32" t="s">
        <v>1192</v>
      </c>
      <c r="E524" s="32" t="s">
        <v>1193</v>
      </c>
      <c r="F524" s="32" t="s">
        <v>1194</v>
      </c>
      <c r="G524" s="32">
        <v>80111600</v>
      </c>
      <c r="H524" s="32" t="s">
        <v>1299</v>
      </c>
      <c r="I524" s="32" t="s">
        <v>56</v>
      </c>
      <c r="J524" s="32" t="s">
        <v>38</v>
      </c>
      <c r="K524" s="32" t="s">
        <v>254</v>
      </c>
      <c r="L524" s="32" t="s">
        <v>254</v>
      </c>
      <c r="M524" s="32" t="s">
        <v>1202</v>
      </c>
      <c r="N524" s="34">
        <v>4326000</v>
      </c>
      <c r="O524" s="34">
        <v>25956000</v>
      </c>
      <c r="P524" s="32" t="s">
        <v>1270</v>
      </c>
      <c r="Q524" s="33" t="s">
        <v>41</v>
      </c>
      <c r="R524" s="33" t="s">
        <v>42</v>
      </c>
      <c r="S524" s="33" t="s">
        <v>43</v>
      </c>
      <c r="T524" s="33"/>
      <c r="U524" s="51" t="s">
        <v>1300</v>
      </c>
      <c r="V524" s="49" t="s">
        <v>1301</v>
      </c>
    </row>
    <row r="525" spans="1:22" s="156" customFormat="1" ht="409.5" x14ac:dyDescent="0.25">
      <c r="A525" s="6" t="s">
        <v>1302</v>
      </c>
      <c r="B525" s="32" t="s">
        <v>1190</v>
      </c>
      <c r="C525" s="32" t="s">
        <v>1191</v>
      </c>
      <c r="D525" s="32" t="s">
        <v>1192</v>
      </c>
      <c r="E525" s="32" t="s">
        <v>1193</v>
      </c>
      <c r="F525" s="32" t="s">
        <v>1194</v>
      </c>
      <c r="G525" s="32">
        <v>80111600</v>
      </c>
      <c r="H525" s="32" t="s">
        <v>1299</v>
      </c>
      <c r="I525" s="32" t="s">
        <v>56</v>
      </c>
      <c r="J525" s="32" t="s">
        <v>38</v>
      </c>
      <c r="K525" s="32" t="s">
        <v>1262</v>
      </c>
      <c r="L525" s="32" t="s">
        <v>1262</v>
      </c>
      <c r="M525" s="32" t="s">
        <v>1206</v>
      </c>
      <c r="N525" s="34">
        <v>4326000</v>
      </c>
      <c r="O525" s="34">
        <v>17304000</v>
      </c>
      <c r="P525" s="32" t="s">
        <v>1270</v>
      </c>
      <c r="Q525" s="33" t="s">
        <v>41</v>
      </c>
      <c r="R525" s="33" t="s">
        <v>42</v>
      </c>
      <c r="S525" s="33" t="s">
        <v>43</v>
      </c>
      <c r="T525" s="33"/>
      <c r="U525" s="51" t="s">
        <v>1300</v>
      </c>
      <c r="V525" s="49" t="s">
        <v>1301</v>
      </c>
    </row>
    <row r="526" spans="1:22" s="156" customFormat="1" ht="409.5" x14ac:dyDescent="0.25">
      <c r="A526" s="6" t="s">
        <v>1303</v>
      </c>
      <c r="B526" s="26" t="s">
        <v>1190</v>
      </c>
      <c r="C526" s="53" t="s">
        <v>1191</v>
      </c>
      <c r="D526" s="53" t="s">
        <v>1192</v>
      </c>
      <c r="E526" s="53" t="s">
        <v>1193</v>
      </c>
      <c r="F526" s="53" t="s">
        <v>1194</v>
      </c>
      <c r="G526" s="53">
        <v>80111600</v>
      </c>
      <c r="H526" s="53" t="s">
        <v>1304</v>
      </c>
      <c r="I526" s="53" t="s">
        <v>56</v>
      </c>
      <c r="J526" s="53" t="s">
        <v>38</v>
      </c>
      <c r="K526" s="53" t="s">
        <v>254</v>
      </c>
      <c r="L526" s="53" t="s">
        <v>254</v>
      </c>
      <c r="M526" s="53" t="s">
        <v>1202</v>
      </c>
      <c r="N526" s="55">
        <v>3800000</v>
      </c>
      <c r="O526" s="55">
        <v>22800000</v>
      </c>
      <c r="P526" s="63" t="s">
        <v>1270</v>
      </c>
      <c r="Q526" s="64" t="s">
        <v>41</v>
      </c>
      <c r="R526" s="64" t="s">
        <v>42</v>
      </c>
      <c r="S526" s="64" t="s">
        <v>43</v>
      </c>
      <c r="T526" s="64" t="s">
        <v>0</v>
      </c>
      <c r="U526" s="39" t="s">
        <v>1305</v>
      </c>
      <c r="V526" s="143" t="s">
        <v>1306</v>
      </c>
    </row>
    <row r="527" spans="1:22" s="156" customFormat="1" ht="409.5" x14ac:dyDescent="0.25">
      <c r="A527" s="6" t="s">
        <v>1307</v>
      </c>
      <c r="B527" s="63" t="s">
        <v>1190</v>
      </c>
      <c r="C527" s="39" t="s">
        <v>1191</v>
      </c>
      <c r="D527" s="39" t="s">
        <v>1192</v>
      </c>
      <c r="E527" s="39" t="s">
        <v>1193</v>
      </c>
      <c r="F527" s="39" t="s">
        <v>1194</v>
      </c>
      <c r="G527" s="39">
        <v>80111600</v>
      </c>
      <c r="H527" s="39" t="s">
        <v>1304</v>
      </c>
      <c r="I527" s="39" t="s">
        <v>56</v>
      </c>
      <c r="J527" s="39" t="s">
        <v>38</v>
      </c>
      <c r="K527" s="39" t="s">
        <v>1262</v>
      </c>
      <c r="L527" s="39" t="s">
        <v>1262</v>
      </c>
      <c r="M527" s="39" t="s">
        <v>1206</v>
      </c>
      <c r="N527" s="66">
        <v>3800000</v>
      </c>
      <c r="O527" s="66">
        <v>15200000</v>
      </c>
      <c r="P527" s="39" t="s">
        <v>1270</v>
      </c>
      <c r="Q527" s="50" t="s">
        <v>41</v>
      </c>
      <c r="R527" s="50" t="s">
        <v>42</v>
      </c>
      <c r="S527" s="50" t="s">
        <v>43</v>
      </c>
      <c r="T527" s="50" t="s">
        <v>0</v>
      </c>
      <c r="U527" s="39" t="s">
        <v>1305</v>
      </c>
      <c r="V527" s="143" t="s">
        <v>1306</v>
      </c>
    </row>
    <row r="528" spans="1:22" s="156" customFormat="1" ht="409.5" x14ac:dyDescent="0.25">
      <c r="A528" s="6" t="s">
        <v>1308</v>
      </c>
      <c r="B528" s="32" t="s">
        <v>1190</v>
      </c>
      <c r="C528" s="32" t="s">
        <v>1191</v>
      </c>
      <c r="D528" s="32" t="s">
        <v>1192</v>
      </c>
      <c r="E528" s="32" t="s">
        <v>1193</v>
      </c>
      <c r="F528" s="32" t="s">
        <v>1194</v>
      </c>
      <c r="G528" s="32">
        <v>80111600</v>
      </c>
      <c r="H528" s="32" t="s">
        <v>1309</v>
      </c>
      <c r="I528" s="32" t="s">
        <v>56</v>
      </c>
      <c r="J528" s="32" t="s">
        <v>38</v>
      </c>
      <c r="K528" s="32" t="s">
        <v>254</v>
      </c>
      <c r="L528" s="32" t="s">
        <v>254</v>
      </c>
      <c r="M528" s="32" t="s">
        <v>1202</v>
      </c>
      <c r="N528" s="34">
        <v>4120000</v>
      </c>
      <c r="O528" s="34">
        <v>24720000</v>
      </c>
      <c r="P528" s="32" t="s">
        <v>1270</v>
      </c>
      <c r="Q528" s="33" t="s">
        <v>41</v>
      </c>
      <c r="R528" s="33" t="s">
        <v>42</v>
      </c>
      <c r="S528" s="33" t="s">
        <v>43</v>
      </c>
      <c r="T528" s="33"/>
      <c r="U528" s="51" t="s">
        <v>1310</v>
      </c>
      <c r="V528" s="49" t="s">
        <v>1311</v>
      </c>
    </row>
    <row r="529" spans="1:22" s="156" customFormat="1" ht="409.5" x14ac:dyDescent="0.25">
      <c r="A529" s="6" t="s">
        <v>1312</v>
      </c>
      <c r="B529" s="32" t="s">
        <v>1190</v>
      </c>
      <c r="C529" s="32" t="s">
        <v>1191</v>
      </c>
      <c r="D529" s="32" t="s">
        <v>1192</v>
      </c>
      <c r="E529" s="32" t="s">
        <v>1193</v>
      </c>
      <c r="F529" s="32" t="s">
        <v>1194</v>
      </c>
      <c r="G529" s="32">
        <v>80111600</v>
      </c>
      <c r="H529" s="32" t="s">
        <v>1309</v>
      </c>
      <c r="I529" s="32" t="s">
        <v>56</v>
      </c>
      <c r="J529" s="32" t="s">
        <v>38</v>
      </c>
      <c r="K529" s="32" t="s">
        <v>1262</v>
      </c>
      <c r="L529" s="32" t="s">
        <v>1262</v>
      </c>
      <c r="M529" s="32" t="s">
        <v>1206</v>
      </c>
      <c r="N529" s="34">
        <v>4120000</v>
      </c>
      <c r="O529" s="34">
        <v>16480000</v>
      </c>
      <c r="P529" s="32" t="s">
        <v>1270</v>
      </c>
      <c r="Q529" s="33" t="s">
        <v>41</v>
      </c>
      <c r="R529" s="33" t="s">
        <v>42</v>
      </c>
      <c r="S529" s="33" t="s">
        <v>43</v>
      </c>
      <c r="T529" s="33"/>
      <c r="U529" s="51" t="s">
        <v>1310</v>
      </c>
      <c r="V529" s="49" t="s">
        <v>1311</v>
      </c>
    </row>
    <row r="530" spans="1:22" s="156" customFormat="1" ht="409.5" x14ac:dyDescent="0.25">
      <c r="A530" s="6" t="s">
        <v>1313</v>
      </c>
      <c r="B530" s="32" t="s">
        <v>1190</v>
      </c>
      <c r="C530" s="32" t="s">
        <v>1191</v>
      </c>
      <c r="D530" s="32" t="s">
        <v>1192</v>
      </c>
      <c r="E530" s="32" t="s">
        <v>1193</v>
      </c>
      <c r="F530" s="32" t="s">
        <v>1194</v>
      </c>
      <c r="G530" s="32">
        <v>80111600</v>
      </c>
      <c r="H530" s="32" t="s">
        <v>1314</v>
      </c>
      <c r="I530" s="32" t="s">
        <v>56</v>
      </c>
      <c r="J530" s="32" t="s">
        <v>38</v>
      </c>
      <c r="K530" s="32" t="s">
        <v>254</v>
      </c>
      <c r="L530" s="32" t="s">
        <v>254</v>
      </c>
      <c r="M530" s="32" t="s">
        <v>1202</v>
      </c>
      <c r="N530" s="34">
        <v>4120000</v>
      </c>
      <c r="O530" s="34">
        <v>24720000</v>
      </c>
      <c r="P530" s="32" t="s">
        <v>1270</v>
      </c>
      <c r="Q530" s="33" t="s">
        <v>41</v>
      </c>
      <c r="R530" s="33" t="s">
        <v>42</v>
      </c>
      <c r="S530" s="33" t="s">
        <v>43</v>
      </c>
      <c r="T530" s="33"/>
      <c r="U530" s="51" t="s">
        <v>1315</v>
      </c>
      <c r="V530" s="49" t="s">
        <v>1316</v>
      </c>
    </row>
    <row r="531" spans="1:22" s="156" customFormat="1" ht="409.5" x14ac:dyDescent="0.25">
      <c r="A531" s="6" t="s">
        <v>1317</v>
      </c>
      <c r="B531" s="32" t="s">
        <v>1190</v>
      </c>
      <c r="C531" s="32" t="s">
        <v>1191</v>
      </c>
      <c r="D531" s="32" t="s">
        <v>1192</v>
      </c>
      <c r="E531" s="32" t="s">
        <v>1193</v>
      </c>
      <c r="F531" s="32" t="s">
        <v>1194</v>
      </c>
      <c r="G531" s="32">
        <v>80111600</v>
      </c>
      <c r="H531" s="32" t="s">
        <v>1314</v>
      </c>
      <c r="I531" s="32" t="s">
        <v>56</v>
      </c>
      <c r="J531" s="32" t="s">
        <v>38</v>
      </c>
      <c r="K531" s="32" t="s">
        <v>1262</v>
      </c>
      <c r="L531" s="32" t="s">
        <v>1262</v>
      </c>
      <c r="M531" s="32" t="s">
        <v>1206</v>
      </c>
      <c r="N531" s="34">
        <v>4120000</v>
      </c>
      <c r="O531" s="34">
        <v>16480000</v>
      </c>
      <c r="P531" s="32" t="s">
        <v>1270</v>
      </c>
      <c r="Q531" s="33" t="s">
        <v>41</v>
      </c>
      <c r="R531" s="33" t="s">
        <v>42</v>
      </c>
      <c r="S531" s="33" t="s">
        <v>43</v>
      </c>
      <c r="T531" s="33"/>
      <c r="U531" s="51" t="s">
        <v>1315</v>
      </c>
      <c r="V531" s="49" t="s">
        <v>1316</v>
      </c>
    </row>
    <row r="532" spans="1:22" s="156" customFormat="1" ht="409.5" x14ac:dyDescent="0.25">
      <c r="A532" s="6" t="s">
        <v>1318</v>
      </c>
      <c r="B532" s="32" t="s">
        <v>1190</v>
      </c>
      <c r="C532" s="32" t="s">
        <v>1191</v>
      </c>
      <c r="D532" s="32" t="s">
        <v>1192</v>
      </c>
      <c r="E532" s="32" t="s">
        <v>1193</v>
      </c>
      <c r="F532" s="32" t="s">
        <v>1194</v>
      </c>
      <c r="G532" s="32">
        <v>80111600</v>
      </c>
      <c r="H532" s="32" t="s">
        <v>1319</v>
      </c>
      <c r="I532" s="32" t="s">
        <v>56</v>
      </c>
      <c r="J532" s="32" t="s">
        <v>38</v>
      </c>
      <c r="K532" s="32" t="s">
        <v>254</v>
      </c>
      <c r="L532" s="32" t="s">
        <v>254</v>
      </c>
      <c r="M532" s="32" t="s">
        <v>1196</v>
      </c>
      <c r="N532" s="34">
        <v>4000000</v>
      </c>
      <c r="O532" s="34">
        <v>44000000</v>
      </c>
      <c r="P532" s="32" t="s">
        <v>1270</v>
      </c>
      <c r="Q532" s="33" t="s">
        <v>41</v>
      </c>
      <c r="R532" s="33" t="s">
        <v>42</v>
      </c>
      <c r="S532" s="33" t="s">
        <v>43</v>
      </c>
      <c r="T532" s="33"/>
      <c r="U532" s="51" t="s">
        <v>1320</v>
      </c>
      <c r="V532" s="49" t="s">
        <v>1321</v>
      </c>
    </row>
    <row r="533" spans="1:22" s="156" customFormat="1" ht="409.5" x14ac:dyDescent="0.25">
      <c r="A533" s="6" t="s">
        <v>1322</v>
      </c>
      <c r="B533" s="32" t="s">
        <v>1190</v>
      </c>
      <c r="C533" s="32" t="s">
        <v>1191</v>
      </c>
      <c r="D533" s="32" t="s">
        <v>1192</v>
      </c>
      <c r="E533" s="32" t="s">
        <v>1193</v>
      </c>
      <c r="F533" s="32" t="s">
        <v>1194</v>
      </c>
      <c r="G533" s="32">
        <v>80111600</v>
      </c>
      <c r="H533" s="32" t="s">
        <v>1323</v>
      </c>
      <c r="I533" s="32" t="s">
        <v>56</v>
      </c>
      <c r="J533" s="32" t="s">
        <v>38</v>
      </c>
      <c r="K533" s="32" t="s">
        <v>254</v>
      </c>
      <c r="L533" s="32" t="s">
        <v>254</v>
      </c>
      <c r="M533" s="32" t="s">
        <v>1202</v>
      </c>
      <c r="N533" s="34">
        <v>3708000</v>
      </c>
      <c r="O533" s="34">
        <v>22248000</v>
      </c>
      <c r="P533" s="32" t="s">
        <v>1270</v>
      </c>
      <c r="Q533" s="33" t="s">
        <v>41</v>
      </c>
      <c r="R533" s="33" t="s">
        <v>42</v>
      </c>
      <c r="S533" s="33" t="s">
        <v>43</v>
      </c>
      <c r="T533" s="33"/>
      <c r="U533" s="51" t="s">
        <v>1324</v>
      </c>
      <c r="V533" s="49" t="s">
        <v>1325</v>
      </c>
    </row>
    <row r="534" spans="1:22" s="156" customFormat="1" ht="409.5" x14ac:dyDescent="0.25">
      <c r="A534" s="6" t="s">
        <v>1326</v>
      </c>
      <c r="B534" s="32" t="s">
        <v>1190</v>
      </c>
      <c r="C534" s="32" t="s">
        <v>1191</v>
      </c>
      <c r="D534" s="32" t="s">
        <v>1192</v>
      </c>
      <c r="E534" s="32" t="s">
        <v>1193</v>
      </c>
      <c r="F534" s="32" t="s">
        <v>1194</v>
      </c>
      <c r="G534" s="32">
        <v>80111600</v>
      </c>
      <c r="H534" s="32" t="s">
        <v>1323</v>
      </c>
      <c r="I534" s="32" t="s">
        <v>56</v>
      </c>
      <c r="J534" s="32" t="s">
        <v>38</v>
      </c>
      <c r="K534" s="32" t="s">
        <v>1262</v>
      </c>
      <c r="L534" s="32" t="s">
        <v>1262</v>
      </c>
      <c r="M534" s="32" t="s">
        <v>1206</v>
      </c>
      <c r="N534" s="34">
        <v>3708000</v>
      </c>
      <c r="O534" s="34">
        <v>14832000</v>
      </c>
      <c r="P534" s="32" t="s">
        <v>1270</v>
      </c>
      <c r="Q534" s="33" t="s">
        <v>41</v>
      </c>
      <c r="R534" s="33" t="s">
        <v>42</v>
      </c>
      <c r="S534" s="33" t="s">
        <v>43</v>
      </c>
      <c r="T534" s="33"/>
      <c r="U534" s="51" t="s">
        <v>1324</v>
      </c>
      <c r="V534" s="49" t="s">
        <v>1325</v>
      </c>
    </row>
    <row r="535" spans="1:22" s="156" customFormat="1" ht="409.5" x14ac:dyDescent="0.25">
      <c r="A535" s="6" t="s">
        <v>1327</v>
      </c>
      <c r="B535" s="32" t="s">
        <v>1190</v>
      </c>
      <c r="C535" s="32" t="s">
        <v>1191</v>
      </c>
      <c r="D535" s="32" t="s">
        <v>1192</v>
      </c>
      <c r="E535" s="32" t="s">
        <v>1193</v>
      </c>
      <c r="F535" s="32" t="s">
        <v>1194</v>
      </c>
      <c r="G535" s="32">
        <v>80111600</v>
      </c>
      <c r="H535" s="32" t="s">
        <v>1328</v>
      </c>
      <c r="I535" s="32" t="s">
        <v>56</v>
      </c>
      <c r="J535" s="32" t="s">
        <v>38</v>
      </c>
      <c r="K535" s="32" t="s">
        <v>254</v>
      </c>
      <c r="L535" s="32" t="s">
        <v>254</v>
      </c>
      <c r="M535" s="32" t="s">
        <v>1202</v>
      </c>
      <c r="N535" s="34">
        <v>4120000</v>
      </c>
      <c r="O535" s="34">
        <v>24720000</v>
      </c>
      <c r="P535" s="32" t="s">
        <v>1270</v>
      </c>
      <c r="Q535" s="33" t="s">
        <v>41</v>
      </c>
      <c r="R535" s="33" t="s">
        <v>42</v>
      </c>
      <c r="S535" s="33" t="s">
        <v>43</v>
      </c>
      <c r="T535" s="33"/>
      <c r="U535" s="51" t="s">
        <v>1329</v>
      </c>
      <c r="V535" s="49" t="s">
        <v>1330</v>
      </c>
    </row>
    <row r="536" spans="1:22" s="156" customFormat="1" ht="409.5" x14ac:dyDescent="0.25">
      <c r="A536" s="6" t="s">
        <v>1331</v>
      </c>
      <c r="B536" s="32" t="s">
        <v>1190</v>
      </c>
      <c r="C536" s="32" t="s">
        <v>1191</v>
      </c>
      <c r="D536" s="32" t="s">
        <v>1192</v>
      </c>
      <c r="E536" s="32" t="s">
        <v>1193</v>
      </c>
      <c r="F536" s="32" t="s">
        <v>1194</v>
      </c>
      <c r="G536" s="32">
        <v>80111600</v>
      </c>
      <c r="H536" s="32" t="s">
        <v>1328</v>
      </c>
      <c r="I536" s="32" t="s">
        <v>56</v>
      </c>
      <c r="J536" s="32" t="s">
        <v>38</v>
      </c>
      <c r="K536" s="32" t="s">
        <v>1262</v>
      </c>
      <c r="L536" s="32" t="s">
        <v>1262</v>
      </c>
      <c r="M536" s="32" t="s">
        <v>1206</v>
      </c>
      <c r="N536" s="34">
        <v>4120000</v>
      </c>
      <c r="O536" s="34">
        <v>16480000</v>
      </c>
      <c r="P536" s="32" t="s">
        <v>1270</v>
      </c>
      <c r="Q536" s="33" t="s">
        <v>41</v>
      </c>
      <c r="R536" s="33" t="s">
        <v>42</v>
      </c>
      <c r="S536" s="33" t="s">
        <v>43</v>
      </c>
      <c r="T536" s="33"/>
      <c r="U536" s="51" t="s">
        <v>1329</v>
      </c>
      <c r="V536" s="49" t="s">
        <v>1330</v>
      </c>
    </row>
    <row r="537" spans="1:22" s="156" customFormat="1" ht="409.5" x14ac:dyDescent="0.25">
      <c r="A537" s="6" t="s">
        <v>1332</v>
      </c>
      <c r="B537" s="32" t="s">
        <v>1190</v>
      </c>
      <c r="C537" s="32" t="s">
        <v>1191</v>
      </c>
      <c r="D537" s="32" t="s">
        <v>1192</v>
      </c>
      <c r="E537" s="32" t="s">
        <v>1193</v>
      </c>
      <c r="F537" s="32" t="s">
        <v>1194</v>
      </c>
      <c r="G537" s="32">
        <v>80111600</v>
      </c>
      <c r="H537" s="32" t="s">
        <v>1333</v>
      </c>
      <c r="I537" s="32" t="s">
        <v>56</v>
      </c>
      <c r="J537" s="32" t="s">
        <v>38</v>
      </c>
      <c r="K537" s="32" t="s">
        <v>254</v>
      </c>
      <c r="L537" s="32" t="s">
        <v>254</v>
      </c>
      <c r="M537" s="32" t="s">
        <v>1202</v>
      </c>
      <c r="N537" s="34">
        <v>4000000</v>
      </c>
      <c r="O537" s="34">
        <v>24000000</v>
      </c>
      <c r="P537" s="32" t="s">
        <v>1270</v>
      </c>
      <c r="Q537" s="33" t="s">
        <v>41</v>
      </c>
      <c r="R537" s="33" t="s">
        <v>42</v>
      </c>
      <c r="S537" s="33" t="s">
        <v>43</v>
      </c>
      <c r="T537" s="33"/>
      <c r="U537" s="51" t="s">
        <v>1334</v>
      </c>
      <c r="V537" s="49" t="s">
        <v>1335</v>
      </c>
    </row>
    <row r="538" spans="1:22" s="156" customFormat="1" ht="409.5" x14ac:dyDescent="0.25">
      <c r="A538" s="6" t="s">
        <v>1336</v>
      </c>
      <c r="B538" s="32" t="s">
        <v>1190</v>
      </c>
      <c r="C538" s="32" t="s">
        <v>1191</v>
      </c>
      <c r="D538" s="32" t="s">
        <v>1192</v>
      </c>
      <c r="E538" s="32" t="s">
        <v>1193</v>
      </c>
      <c r="F538" s="32" t="s">
        <v>1194</v>
      </c>
      <c r="G538" s="32">
        <v>80111600</v>
      </c>
      <c r="H538" s="32" t="s">
        <v>1333</v>
      </c>
      <c r="I538" s="32" t="s">
        <v>56</v>
      </c>
      <c r="J538" s="32" t="s">
        <v>38</v>
      </c>
      <c r="K538" s="32" t="s">
        <v>1262</v>
      </c>
      <c r="L538" s="32" t="s">
        <v>1262</v>
      </c>
      <c r="M538" s="32" t="s">
        <v>1206</v>
      </c>
      <c r="N538" s="34">
        <v>4000000</v>
      </c>
      <c r="O538" s="34">
        <v>16000000</v>
      </c>
      <c r="P538" s="32" t="s">
        <v>1270</v>
      </c>
      <c r="Q538" s="33" t="s">
        <v>41</v>
      </c>
      <c r="R538" s="33" t="s">
        <v>42</v>
      </c>
      <c r="S538" s="33" t="s">
        <v>43</v>
      </c>
      <c r="T538" s="33"/>
      <c r="U538" s="51" t="s">
        <v>1334</v>
      </c>
      <c r="V538" s="49" t="s">
        <v>1335</v>
      </c>
    </row>
    <row r="539" spans="1:22" s="156" customFormat="1" ht="409.5" x14ac:dyDescent="0.25">
      <c r="A539" s="6" t="s">
        <v>1337</v>
      </c>
      <c r="B539" s="32" t="s">
        <v>1190</v>
      </c>
      <c r="C539" s="32" t="s">
        <v>1191</v>
      </c>
      <c r="D539" s="32" t="s">
        <v>1192</v>
      </c>
      <c r="E539" s="32" t="s">
        <v>1193</v>
      </c>
      <c r="F539" s="32" t="s">
        <v>1194</v>
      </c>
      <c r="G539" s="32">
        <v>80111600</v>
      </c>
      <c r="H539" s="32" t="s">
        <v>1338</v>
      </c>
      <c r="I539" s="32" t="s">
        <v>56</v>
      </c>
      <c r="J539" s="32" t="s">
        <v>38</v>
      </c>
      <c r="K539" s="32" t="s">
        <v>254</v>
      </c>
      <c r="L539" s="32" t="s">
        <v>254</v>
      </c>
      <c r="M539" s="32" t="s">
        <v>1202</v>
      </c>
      <c r="N539" s="34">
        <v>3421000</v>
      </c>
      <c r="O539" s="34">
        <v>20526000</v>
      </c>
      <c r="P539" s="32" t="s">
        <v>1270</v>
      </c>
      <c r="Q539" s="33" t="s">
        <v>41</v>
      </c>
      <c r="R539" s="33" t="s">
        <v>42</v>
      </c>
      <c r="S539" s="33" t="s">
        <v>43</v>
      </c>
      <c r="T539" s="33"/>
      <c r="U539" s="51" t="s">
        <v>1339</v>
      </c>
      <c r="V539" s="49" t="s">
        <v>1340</v>
      </c>
    </row>
    <row r="540" spans="1:22" s="156" customFormat="1" ht="409.5" x14ac:dyDescent="0.25">
      <c r="A540" s="6" t="s">
        <v>1341</v>
      </c>
      <c r="B540" s="32" t="s">
        <v>1190</v>
      </c>
      <c r="C540" s="32" t="s">
        <v>1191</v>
      </c>
      <c r="D540" s="32" t="s">
        <v>1192</v>
      </c>
      <c r="E540" s="32" t="s">
        <v>1193</v>
      </c>
      <c r="F540" s="32" t="s">
        <v>1194</v>
      </c>
      <c r="G540" s="32">
        <v>80111600</v>
      </c>
      <c r="H540" s="32" t="s">
        <v>1338</v>
      </c>
      <c r="I540" s="32" t="s">
        <v>56</v>
      </c>
      <c r="J540" s="32" t="s">
        <v>38</v>
      </c>
      <c r="K540" s="32" t="s">
        <v>266</v>
      </c>
      <c r="L540" s="32" t="s">
        <v>266</v>
      </c>
      <c r="M540" s="32" t="s">
        <v>1206</v>
      </c>
      <c r="N540" s="34">
        <v>3421000</v>
      </c>
      <c r="O540" s="34">
        <v>13684000</v>
      </c>
      <c r="P540" s="32" t="s">
        <v>1270</v>
      </c>
      <c r="Q540" s="33" t="s">
        <v>41</v>
      </c>
      <c r="R540" s="33" t="s">
        <v>42</v>
      </c>
      <c r="S540" s="33" t="s">
        <v>43</v>
      </c>
      <c r="T540" s="33"/>
      <c r="U540" s="51" t="s">
        <v>1339</v>
      </c>
      <c r="V540" s="49" t="s">
        <v>1340</v>
      </c>
    </row>
    <row r="541" spans="1:22" s="156" customFormat="1" ht="409.5" x14ac:dyDescent="0.25">
      <c r="A541" s="6" t="s">
        <v>1342</v>
      </c>
      <c r="B541" s="63" t="s">
        <v>1190</v>
      </c>
      <c r="C541" s="39" t="s">
        <v>1191</v>
      </c>
      <c r="D541" s="39" t="s">
        <v>1192</v>
      </c>
      <c r="E541" s="39" t="s">
        <v>1193</v>
      </c>
      <c r="F541" s="39" t="s">
        <v>1194</v>
      </c>
      <c r="G541" s="39">
        <v>80111600</v>
      </c>
      <c r="H541" s="39" t="s">
        <v>1343</v>
      </c>
      <c r="I541" s="39" t="s">
        <v>56</v>
      </c>
      <c r="J541" s="39" t="s">
        <v>38</v>
      </c>
      <c r="K541" s="39" t="s">
        <v>254</v>
      </c>
      <c r="L541" s="39" t="s">
        <v>254</v>
      </c>
      <c r="M541" s="39" t="s">
        <v>1202</v>
      </c>
      <c r="N541" s="66">
        <v>3421001</v>
      </c>
      <c r="O541" s="66">
        <v>20526006</v>
      </c>
      <c r="P541" s="39" t="s">
        <v>1270</v>
      </c>
      <c r="Q541" s="50" t="s">
        <v>41</v>
      </c>
      <c r="R541" s="50" t="s">
        <v>42</v>
      </c>
      <c r="S541" s="50" t="s">
        <v>43</v>
      </c>
      <c r="T541" s="50" t="s">
        <v>0</v>
      </c>
      <c r="U541" s="39" t="s">
        <v>1344</v>
      </c>
      <c r="V541" s="143" t="s">
        <v>1345</v>
      </c>
    </row>
    <row r="542" spans="1:22" s="156" customFormat="1" ht="409.5" x14ac:dyDescent="0.25">
      <c r="A542" s="6" t="s">
        <v>1346</v>
      </c>
      <c r="B542" s="63" t="s">
        <v>1190</v>
      </c>
      <c r="C542" s="39" t="s">
        <v>1191</v>
      </c>
      <c r="D542" s="39" t="s">
        <v>1192</v>
      </c>
      <c r="E542" s="39" t="s">
        <v>1193</v>
      </c>
      <c r="F542" s="39" t="s">
        <v>1194</v>
      </c>
      <c r="G542" s="39">
        <v>80111600</v>
      </c>
      <c r="H542" s="39" t="s">
        <v>1347</v>
      </c>
      <c r="I542" s="39" t="s">
        <v>56</v>
      </c>
      <c r="J542" s="39" t="s">
        <v>38</v>
      </c>
      <c r="K542" s="39" t="s">
        <v>266</v>
      </c>
      <c r="L542" s="39" t="s">
        <v>266</v>
      </c>
      <c r="M542" s="39" t="s">
        <v>1206</v>
      </c>
      <c r="N542" s="66">
        <v>3421001</v>
      </c>
      <c r="O542" s="66">
        <v>13684004</v>
      </c>
      <c r="P542" s="39" t="s">
        <v>1270</v>
      </c>
      <c r="Q542" s="50" t="s">
        <v>41</v>
      </c>
      <c r="R542" s="50" t="s">
        <v>42</v>
      </c>
      <c r="S542" s="50" t="s">
        <v>43</v>
      </c>
      <c r="T542" s="50" t="s">
        <v>0</v>
      </c>
      <c r="U542" s="39" t="s">
        <v>1344</v>
      </c>
      <c r="V542" s="143" t="s">
        <v>1345</v>
      </c>
    </row>
    <row r="543" spans="1:22" s="156" customFormat="1" ht="409.5" x14ac:dyDescent="0.25">
      <c r="A543" s="6" t="s">
        <v>1348</v>
      </c>
      <c r="B543" s="32" t="s">
        <v>1190</v>
      </c>
      <c r="C543" s="32" t="s">
        <v>1191</v>
      </c>
      <c r="D543" s="32" t="s">
        <v>1192</v>
      </c>
      <c r="E543" s="32" t="s">
        <v>1193</v>
      </c>
      <c r="F543" s="32" t="s">
        <v>1194</v>
      </c>
      <c r="G543" s="32">
        <v>80111600</v>
      </c>
      <c r="H543" s="32" t="s">
        <v>1349</v>
      </c>
      <c r="I543" s="32" t="s">
        <v>56</v>
      </c>
      <c r="J543" s="32" t="s">
        <v>38</v>
      </c>
      <c r="K543" s="32" t="s">
        <v>254</v>
      </c>
      <c r="L543" s="32" t="s">
        <v>254</v>
      </c>
      <c r="M543" s="32" t="s">
        <v>1202</v>
      </c>
      <c r="N543" s="34">
        <v>3421001</v>
      </c>
      <c r="O543" s="34">
        <v>20526006</v>
      </c>
      <c r="P543" s="32" t="s">
        <v>1270</v>
      </c>
      <c r="Q543" s="33" t="s">
        <v>41</v>
      </c>
      <c r="R543" s="33" t="s">
        <v>42</v>
      </c>
      <c r="S543" s="33" t="s">
        <v>43</v>
      </c>
      <c r="T543" s="33"/>
      <c r="U543" s="51" t="s">
        <v>1350</v>
      </c>
      <c r="V543" s="49" t="s">
        <v>1351</v>
      </c>
    </row>
    <row r="544" spans="1:22" s="156" customFormat="1" ht="409.5" x14ac:dyDescent="0.25">
      <c r="A544" s="6" t="s">
        <v>1352</v>
      </c>
      <c r="B544" s="32" t="s">
        <v>1190</v>
      </c>
      <c r="C544" s="32" t="s">
        <v>1191</v>
      </c>
      <c r="D544" s="32" t="s">
        <v>1192</v>
      </c>
      <c r="E544" s="32" t="s">
        <v>1193</v>
      </c>
      <c r="F544" s="32" t="s">
        <v>1194</v>
      </c>
      <c r="G544" s="32">
        <v>80111600</v>
      </c>
      <c r="H544" s="32" t="s">
        <v>1349</v>
      </c>
      <c r="I544" s="32" t="s">
        <v>56</v>
      </c>
      <c r="J544" s="32" t="s">
        <v>38</v>
      </c>
      <c r="K544" s="32" t="s">
        <v>266</v>
      </c>
      <c r="L544" s="32" t="s">
        <v>266</v>
      </c>
      <c r="M544" s="32" t="s">
        <v>1206</v>
      </c>
      <c r="N544" s="34">
        <v>3421001</v>
      </c>
      <c r="O544" s="34">
        <v>13684004</v>
      </c>
      <c r="P544" s="32" t="s">
        <v>1270</v>
      </c>
      <c r="Q544" s="33" t="s">
        <v>41</v>
      </c>
      <c r="R544" s="33" t="s">
        <v>42</v>
      </c>
      <c r="S544" s="33" t="s">
        <v>43</v>
      </c>
      <c r="T544" s="33"/>
      <c r="U544" s="51" t="s">
        <v>1350</v>
      </c>
      <c r="V544" s="49" t="s">
        <v>1351</v>
      </c>
    </row>
    <row r="545" spans="1:22" s="156" customFormat="1" ht="409.5" x14ac:dyDescent="0.25">
      <c r="A545" s="6" t="s">
        <v>1353</v>
      </c>
      <c r="B545" s="32" t="s">
        <v>1190</v>
      </c>
      <c r="C545" s="32" t="s">
        <v>1191</v>
      </c>
      <c r="D545" s="32" t="s">
        <v>1192</v>
      </c>
      <c r="E545" s="32" t="s">
        <v>1193</v>
      </c>
      <c r="F545" s="32" t="s">
        <v>1194</v>
      </c>
      <c r="G545" s="32">
        <v>80111600</v>
      </c>
      <c r="H545" s="32" t="s">
        <v>1354</v>
      </c>
      <c r="I545" s="32" t="s">
        <v>56</v>
      </c>
      <c r="J545" s="32" t="s">
        <v>38</v>
      </c>
      <c r="K545" s="32" t="s">
        <v>254</v>
      </c>
      <c r="L545" s="32" t="s">
        <v>254</v>
      </c>
      <c r="M545" s="32" t="s">
        <v>1202</v>
      </c>
      <c r="N545" s="34">
        <v>3421001</v>
      </c>
      <c r="O545" s="34">
        <v>20526006</v>
      </c>
      <c r="P545" s="32" t="s">
        <v>1270</v>
      </c>
      <c r="Q545" s="33" t="s">
        <v>41</v>
      </c>
      <c r="R545" s="33" t="s">
        <v>42</v>
      </c>
      <c r="S545" s="33" t="s">
        <v>43</v>
      </c>
      <c r="T545" s="33"/>
      <c r="U545" s="51" t="s">
        <v>1355</v>
      </c>
      <c r="V545" s="49" t="s">
        <v>1356</v>
      </c>
    </row>
    <row r="546" spans="1:22" s="156" customFormat="1" ht="409.5" x14ac:dyDescent="0.25">
      <c r="A546" s="6" t="s">
        <v>1357</v>
      </c>
      <c r="B546" s="32" t="s">
        <v>1190</v>
      </c>
      <c r="C546" s="32" t="s">
        <v>1191</v>
      </c>
      <c r="D546" s="32" t="s">
        <v>1192</v>
      </c>
      <c r="E546" s="32" t="s">
        <v>1193</v>
      </c>
      <c r="F546" s="32" t="s">
        <v>1194</v>
      </c>
      <c r="G546" s="32">
        <v>80111600</v>
      </c>
      <c r="H546" s="32" t="s">
        <v>1354</v>
      </c>
      <c r="I546" s="32" t="s">
        <v>56</v>
      </c>
      <c r="J546" s="32" t="s">
        <v>38</v>
      </c>
      <c r="K546" s="32" t="s">
        <v>266</v>
      </c>
      <c r="L546" s="32" t="s">
        <v>266</v>
      </c>
      <c r="M546" s="32" t="s">
        <v>1206</v>
      </c>
      <c r="N546" s="34">
        <v>3421001</v>
      </c>
      <c r="O546" s="34">
        <v>13684004</v>
      </c>
      <c r="P546" s="32" t="s">
        <v>1270</v>
      </c>
      <c r="Q546" s="33" t="s">
        <v>41</v>
      </c>
      <c r="R546" s="33" t="s">
        <v>42</v>
      </c>
      <c r="S546" s="33" t="s">
        <v>43</v>
      </c>
      <c r="T546" s="33"/>
      <c r="U546" s="51" t="s">
        <v>1355</v>
      </c>
      <c r="V546" s="49" t="s">
        <v>1356</v>
      </c>
    </row>
    <row r="547" spans="1:22" s="156" customFormat="1" ht="409.5" x14ac:dyDescent="0.25">
      <c r="A547" s="6" t="s">
        <v>1358</v>
      </c>
      <c r="B547" s="32" t="s">
        <v>1190</v>
      </c>
      <c r="C547" s="32" t="s">
        <v>1191</v>
      </c>
      <c r="D547" s="32" t="s">
        <v>1192</v>
      </c>
      <c r="E547" s="32" t="s">
        <v>1359</v>
      </c>
      <c r="F547" s="32" t="s">
        <v>1360</v>
      </c>
      <c r="G547" s="32">
        <v>80111600</v>
      </c>
      <c r="H547" s="32" t="s">
        <v>1361</v>
      </c>
      <c r="I547" s="32" t="s">
        <v>37</v>
      </c>
      <c r="J547" s="32" t="s">
        <v>38</v>
      </c>
      <c r="K547" s="32" t="s">
        <v>254</v>
      </c>
      <c r="L547" s="32" t="s">
        <v>254</v>
      </c>
      <c r="M547" s="32" t="s">
        <v>1202</v>
      </c>
      <c r="N547" s="34">
        <v>8330000</v>
      </c>
      <c r="O547" s="34">
        <v>49980000</v>
      </c>
      <c r="P547" s="32" t="s">
        <v>1362</v>
      </c>
      <c r="Q547" s="33" t="s">
        <v>41</v>
      </c>
      <c r="R547" s="33" t="s">
        <v>42</v>
      </c>
      <c r="S547" s="33" t="s">
        <v>43</v>
      </c>
      <c r="T547" s="33"/>
      <c r="U547" s="39" t="s">
        <v>1363</v>
      </c>
      <c r="V547" s="36" t="s">
        <v>1364</v>
      </c>
    </row>
    <row r="548" spans="1:22" s="156" customFormat="1" ht="409.5" x14ac:dyDescent="0.25">
      <c r="A548" s="6" t="s">
        <v>1365</v>
      </c>
      <c r="B548" s="32" t="s">
        <v>1190</v>
      </c>
      <c r="C548" s="32" t="s">
        <v>1191</v>
      </c>
      <c r="D548" s="32" t="s">
        <v>1192</v>
      </c>
      <c r="E548" s="32" t="s">
        <v>1359</v>
      </c>
      <c r="F548" s="32" t="s">
        <v>1360</v>
      </c>
      <c r="G548" s="32">
        <v>80111600</v>
      </c>
      <c r="H548" s="32" t="s">
        <v>1361</v>
      </c>
      <c r="I548" s="32" t="s">
        <v>37</v>
      </c>
      <c r="J548" s="32" t="s">
        <v>38</v>
      </c>
      <c r="K548" s="32" t="s">
        <v>1262</v>
      </c>
      <c r="L548" s="32" t="s">
        <v>1262</v>
      </c>
      <c r="M548" s="32" t="s">
        <v>1206</v>
      </c>
      <c r="N548" s="34">
        <v>8330000</v>
      </c>
      <c r="O548" s="34">
        <v>33320000</v>
      </c>
      <c r="P548" s="32" t="s">
        <v>1362</v>
      </c>
      <c r="Q548" s="33" t="s">
        <v>41</v>
      </c>
      <c r="R548" s="33" t="s">
        <v>42</v>
      </c>
      <c r="S548" s="33" t="s">
        <v>43</v>
      </c>
      <c r="T548" s="33"/>
      <c r="U548" s="32" t="s">
        <v>1363</v>
      </c>
      <c r="V548" s="36" t="s">
        <v>1364</v>
      </c>
    </row>
    <row r="549" spans="1:22" s="156" customFormat="1" ht="409.5" x14ac:dyDescent="0.25">
      <c r="A549" s="6" t="s">
        <v>1366</v>
      </c>
      <c r="B549" s="63" t="s">
        <v>1190</v>
      </c>
      <c r="C549" s="39" t="s">
        <v>1191</v>
      </c>
      <c r="D549" s="39" t="s">
        <v>1192</v>
      </c>
      <c r="E549" s="32" t="s">
        <v>1359</v>
      </c>
      <c r="F549" s="32" t="s">
        <v>1360</v>
      </c>
      <c r="G549" s="39">
        <v>80111600</v>
      </c>
      <c r="H549" s="39" t="s">
        <v>1367</v>
      </c>
      <c r="I549" s="39" t="s">
        <v>37</v>
      </c>
      <c r="J549" s="39" t="s">
        <v>38</v>
      </c>
      <c r="K549" s="39" t="s">
        <v>254</v>
      </c>
      <c r="L549" s="39" t="s">
        <v>254</v>
      </c>
      <c r="M549" s="39" t="s">
        <v>1202</v>
      </c>
      <c r="N549" s="66">
        <v>8000000</v>
      </c>
      <c r="O549" s="66">
        <v>48000000</v>
      </c>
      <c r="P549" s="39" t="s">
        <v>1362</v>
      </c>
      <c r="Q549" s="50" t="s">
        <v>41</v>
      </c>
      <c r="R549" s="50" t="s">
        <v>42</v>
      </c>
      <c r="S549" s="50" t="s">
        <v>43</v>
      </c>
      <c r="T549" s="50" t="s">
        <v>0</v>
      </c>
      <c r="U549" s="39" t="s">
        <v>1368</v>
      </c>
      <c r="V549" s="143" t="s">
        <v>1369</v>
      </c>
    </row>
    <row r="550" spans="1:22" s="156" customFormat="1" ht="409.5" x14ac:dyDescent="0.25">
      <c r="A550" s="6" t="s">
        <v>1370</v>
      </c>
      <c r="B550" s="63" t="s">
        <v>1190</v>
      </c>
      <c r="C550" s="39" t="s">
        <v>1191</v>
      </c>
      <c r="D550" s="39" t="s">
        <v>1192</v>
      </c>
      <c r="E550" s="32" t="s">
        <v>1359</v>
      </c>
      <c r="F550" s="32" t="s">
        <v>1360</v>
      </c>
      <c r="G550" s="39">
        <v>80111600</v>
      </c>
      <c r="H550" s="39" t="s">
        <v>1367</v>
      </c>
      <c r="I550" s="39" t="s">
        <v>37</v>
      </c>
      <c r="J550" s="39" t="s">
        <v>38</v>
      </c>
      <c r="K550" s="39" t="s">
        <v>1262</v>
      </c>
      <c r="L550" s="39" t="s">
        <v>1262</v>
      </c>
      <c r="M550" s="39" t="s">
        <v>1206</v>
      </c>
      <c r="N550" s="66">
        <v>8000000</v>
      </c>
      <c r="O550" s="66">
        <v>32000000</v>
      </c>
      <c r="P550" s="39" t="s">
        <v>1362</v>
      </c>
      <c r="Q550" s="50" t="s">
        <v>41</v>
      </c>
      <c r="R550" s="50" t="s">
        <v>42</v>
      </c>
      <c r="S550" s="50" t="s">
        <v>43</v>
      </c>
      <c r="T550" s="50" t="s">
        <v>0</v>
      </c>
      <c r="U550" s="39" t="s">
        <v>1368</v>
      </c>
      <c r="V550" s="36" t="s">
        <v>1369</v>
      </c>
    </row>
    <row r="551" spans="1:22" s="156" customFormat="1" ht="409.5" x14ac:dyDescent="0.25">
      <c r="A551" s="6" t="s">
        <v>1371</v>
      </c>
      <c r="B551" s="63" t="s">
        <v>31</v>
      </c>
      <c r="C551" s="39" t="s">
        <v>32</v>
      </c>
      <c r="D551" s="39" t="s">
        <v>1192</v>
      </c>
      <c r="E551" s="39" t="s">
        <v>1359</v>
      </c>
      <c r="F551" s="39" t="s">
        <v>1360</v>
      </c>
      <c r="G551" s="39">
        <v>80111600</v>
      </c>
      <c r="H551" s="39" t="s">
        <v>1372</v>
      </c>
      <c r="I551" s="39" t="s">
        <v>56</v>
      </c>
      <c r="J551" s="39" t="s">
        <v>38</v>
      </c>
      <c r="K551" s="39" t="s">
        <v>254</v>
      </c>
      <c r="L551" s="39" t="s">
        <v>254</v>
      </c>
      <c r="M551" s="39">
        <v>6</v>
      </c>
      <c r="N551" s="66">
        <v>8000000</v>
      </c>
      <c r="O551" s="66">
        <v>48000000</v>
      </c>
      <c r="P551" s="39" t="s">
        <v>1362</v>
      </c>
      <c r="Q551" s="50" t="s">
        <v>41</v>
      </c>
      <c r="R551" s="50" t="s">
        <v>42</v>
      </c>
      <c r="S551" s="50" t="s">
        <v>43</v>
      </c>
      <c r="T551" s="50" t="s">
        <v>0</v>
      </c>
      <c r="U551" s="39" t="s">
        <v>1373</v>
      </c>
      <c r="V551" s="143" t="s">
        <v>1374</v>
      </c>
    </row>
    <row r="552" spans="1:22" s="156" customFormat="1" ht="409.5" x14ac:dyDescent="0.25">
      <c r="A552" s="6" t="s">
        <v>1375</v>
      </c>
      <c r="B552" s="63" t="s">
        <v>31</v>
      </c>
      <c r="C552" s="39" t="s">
        <v>32</v>
      </c>
      <c r="D552" s="39" t="s">
        <v>1192</v>
      </c>
      <c r="E552" s="39" t="s">
        <v>1359</v>
      </c>
      <c r="F552" s="39" t="s">
        <v>1360</v>
      </c>
      <c r="G552" s="39">
        <v>80111600</v>
      </c>
      <c r="H552" s="39" t="s">
        <v>1376</v>
      </c>
      <c r="I552" s="39" t="s">
        <v>56</v>
      </c>
      <c r="J552" s="39" t="s">
        <v>38</v>
      </c>
      <c r="K552" s="39" t="s">
        <v>266</v>
      </c>
      <c r="L552" s="39" t="s">
        <v>266</v>
      </c>
      <c r="M552" s="39">
        <v>4</v>
      </c>
      <c r="N552" s="66">
        <v>8000000</v>
      </c>
      <c r="O552" s="66">
        <v>32000000</v>
      </c>
      <c r="P552" s="39" t="s">
        <v>1362</v>
      </c>
      <c r="Q552" s="50" t="s">
        <v>41</v>
      </c>
      <c r="R552" s="50" t="s">
        <v>42</v>
      </c>
      <c r="S552" s="50" t="s">
        <v>43</v>
      </c>
      <c r="T552" s="50" t="s">
        <v>0</v>
      </c>
      <c r="U552" s="39" t="s">
        <v>1373</v>
      </c>
      <c r="V552" s="143" t="s">
        <v>1374</v>
      </c>
    </row>
    <row r="553" spans="1:22" s="156" customFormat="1" ht="409.6" x14ac:dyDescent="0.25">
      <c r="A553" s="6" t="s">
        <v>1377</v>
      </c>
      <c r="B553" s="70" t="s">
        <v>31</v>
      </c>
      <c r="C553" s="31" t="s">
        <v>32</v>
      </c>
      <c r="D553" s="31" t="s">
        <v>1192</v>
      </c>
      <c r="E553" s="32" t="s">
        <v>1359</v>
      </c>
      <c r="F553" s="32" t="s">
        <v>1360</v>
      </c>
      <c r="G553" s="79">
        <v>80111600</v>
      </c>
      <c r="H553" s="74" t="s">
        <v>1372</v>
      </c>
      <c r="I553" s="31" t="s">
        <v>37</v>
      </c>
      <c r="J553" s="74" t="s">
        <v>38</v>
      </c>
      <c r="K553" s="74" t="s">
        <v>254</v>
      </c>
      <c r="L553" s="39" t="s">
        <v>254</v>
      </c>
      <c r="M553" s="39">
        <v>6</v>
      </c>
      <c r="N553" s="66">
        <v>5665000</v>
      </c>
      <c r="O553" s="66">
        <v>33990000</v>
      </c>
      <c r="P553" s="74" t="s">
        <v>1362</v>
      </c>
      <c r="Q553" s="76" t="s">
        <v>41</v>
      </c>
      <c r="R553" s="76" t="s">
        <v>42</v>
      </c>
      <c r="S553" s="76" t="s">
        <v>43</v>
      </c>
      <c r="T553" s="76" t="s">
        <v>0</v>
      </c>
      <c r="U553" s="77" t="s">
        <v>1378</v>
      </c>
      <c r="V553" s="78" t="s">
        <v>1379</v>
      </c>
    </row>
    <row r="554" spans="1:22" s="156" customFormat="1" ht="409.6" x14ac:dyDescent="0.25">
      <c r="A554" s="6" t="s">
        <v>1380</v>
      </c>
      <c r="B554" s="70" t="s">
        <v>31</v>
      </c>
      <c r="C554" s="31" t="s">
        <v>32</v>
      </c>
      <c r="D554" s="31" t="s">
        <v>1192</v>
      </c>
      <c r="E554" s="32" t="s">
        <v>1359</v>
      </c>
      <c r="F554" s="32" t="s">
        <v>1360</v>
      </c>
      <c r="G554" s="31">
        <v>80111600</v>
      </c>
      <c r="H554" s="31" t="s">
        <v>1372</v>
      </c>
      <c r="I554" s="31" t="s">
        <v>37</v>
      </c>
      <c r="J554" s="31" t="s">
        <v>38</v>
      </c>
      <c r="K554" s="31" t="s">
        <v>1262</v>
      </c>
      <c r="L554" s="74" t="s">
        <v>1262</v>
      </c>
      <c r="M554" s="79">
        <v>4</v>
      </c>
      <c r="N554" s="71">
        <v>5665000</v>
      </c>
      <c r="O554" s="66">
        <v>22660000</v>
      </c>
      <c r="P554" s="74" t="s">
        <v>1362</v>
      </c>
      <c r="Q554" s="76" t="s">
        <v>41</v>
      </c>
      <c r="R554" s="76" t="s">
        <v>42</v>
      </c>
      <c r="S554" s="76" t="s">
        <v>43</v>
      </c>
      <c r="T554" s="76" t="s">
        <v>0</v>
      </c>
      <c r="U554" s="77" t="s">
        <v>1378</v>
      </c>
      <c r="V554" s="78" t="s">
        <v>1379</v>
      </c>
    </row>
    <row r="555" spans="1:22" s="156" customFormat="1" ht="409.6" x14ac:dyDescent="0.25">
      <c r="A555" s="6" t="s">
        <v>1381</v>
      </c>
      <c r="B555" s="70" t="s">
        <v>31</v>
      </c>
      <c r="C555" s="31" t="s">
        <v>32</v>
      </c>
      <c r="D555" s="31" t="s">
        <v>1192</v>
      </c>
      <c r="E555" s="32" t="s">
        <v>1359</v>
      </c>
      <c r="F555" s="32" t="s">
        <v>1360</v>
      </c>
      <c r="G555" s="79">
        <v>80111600</v>
      </c>
      <c r="H555" s="74" t="s">
        <v>1382</v>
      </c>
      <c r="I555" s="74" t="s">
        <v>37</v>
      </c>
      <c r="J555" s="74" t="s">
        <v>38</v>
      </c>
      <c r="K555" s="74" t="s">
        <v>254</v>
      </c>
      <c r="L555" s="74" t="s">
        <v>254</v>
      </c>
      <c r="M555" s="74">
        <v>6</v>
      </c>
      <c r="N555" s="75">
        <v>5000000</v>
      </c>
      <c r="O555" s="66">
        <v>30000000</v>
      </c>
      <c r="P555" s="74" t="s">
        <v>1362</v>
      </c>
      <c r="Q555" s="76" t="s">
        <v>41</v>
      </c>
      <c r="R555" s="76" t="s">
        <v>42</v>
      </c>
      <c r="S555" s="76" t="s">
        <v>43</v>
      </c>
      <c r="T555" s="76" t="s">
        <v>0</v>
      </c>
      <c r="U555" s="77" t="s">
        <v>1383</v>
      </c>
      <c r="V555" s="78" t="s">
        <v>1384</v>
      </c>
    </row>
    <row r="556" spans="1:22" s="156" customFormat="1" ht="409.6" x14ac:dyDescent="0.25">
      <c r="A556" s="6" t="s">
        <v>1385</v>
      </c>
      <c r="B556" s="72" t="s">
        <v>31</v>
      </c>
      <c r="C556" s="43" t="s">
        <v>32</v>
      </c>
      <c r="D556" s="43" t="s">
        <v>1192</v>
      </c>
      <c r="E556" s="32" t="s">
        <v>1359</v>
      </c>
      <c r="F556" s="32" t="s">
        <v>1360</v>
      </c>
      <c r="G556" s="79">
        <v>80111600</v>
      </c>
      <c r="H556" s="74" t="s">
        <v>1382</v>
      </c>
      <c r="I556" s="74" t="s">
        <v>37</v>
      </c>
      <c r="J556" s="74" t="s">
        <v>38</v>
      </c>
      <c r="K556" s="74" t="s">
        <v>266</v>
      </c>
      <c r="L556" s="74" t="s">
        <v>266</v>
      </c>
      <c r="M556" s="74">
        <v>4</v>
      </c>
      <c r="N556" s="75">
        <v>5000000</v>
      </c>
      <c r="O556" s="66">
        <v>20000000</v>
      </c>
      <c r="P556" s="74" t="s">
        <v>1362</v>
      </c>
      <c r="Q556" s="76" t="s">
        <v>41</v>
      </c>
      <c r="R556" s="76" t="s">
        <v>42</v>
      </c>
      <c r="S556" s="76" t="s">
        <v>43</v>
      </c>
      <c r="T556" s="76" t="s">
        <v>0</v>
      </c>
      <c r="U556" s="77" t="s">
        <v>1383</v>
      </c>
      <c r="V556" s="78" t="s">
        <v>1384</v>
      </c>
    </row>
    <row r="557" spans="1:22" s="156" customFormat="1" ht="409.6" x14ac:dyDescent="0.25">
      <c r="A557" s="6" t="s">
        <v>1386</v>
      </c>
      <c r="B557" s="70" t="s">
        <v>31</v>
      </c>
      <c r="C557" s="31" t="s">
        <v>32</v>
      </c>
      <c r="D557" s="31" t="s">
        <v>1192</v>
      </c>
      <c r="E557" s="32" t="s">
        <v>1359</v>
      </c>
      <c r="F557" s="32" t="s">
        <v>1360</v>
      </c>
      <c r="G557" s="79">
        <v>80111600</v>
      </c>
      <c r="H557" s="74" t="s">
        <v>1382</v>
      </c>
      <c r="I557" s="74" t="s">
        <v>37</v>
      </c>
      <c r="J557" s="74" t="s">
        <v>38</v>
      </c>
      <c r="K557" s="74" t="s">
        <v>254</v>
      </c>
      <c r="L557" s="74" t="s">
        <v>254</v>
      </c>
      <c r="M557" s="74">
        <v>6</v>
      </c>
      <c r="N557" s="75">
        <v>5000000</v>
      </c>
      <c r="O557" s="66">
        <v>30000000</v>
      </c>
      <c r="P557" s="74" t="s">
        <v>1362</v>
      </c>
      <c r="Q557" s="76" t="s">
        <v>41</v>
      </c>
      <c r="R557" s="76" t="s">
        <v>42</v>
      </c>
      <c r="S557" s="76" t="s">
        <v>43</v>
      </c>
      <c r="T557" s="76" t="s">
        <v>0</v>
      </c>
      <c r="U557" s="77" t="s">
        <v>1383</v>
      </c>
      <c r="V557" s="78" t="s">
        <v>1384</v>
      </c>
    </row>
    <row r="558" spans="1:22" s="156" customFormat="1" ht="409.6" x14ac:dyDescent="0.25">
      <c r="A558" s="6" t="s">
        <v>1387</v>
      </c>
      <c r="B558" s="72" t="s">
        <v>31</v>
      </c>
      <c r="C558" s="43" t="s">
        <v>32</v>
      </c>
      <c r="D558" s="43" t="s">
        <v>1192</v>
      </c>
      <c r="E558" s="32" t="s">
        <v>1359</v>
      </c>
      <c r="F558" s="32" t="s">
        <v>1360</v>
      </c>
      <c r="G558" s="79">
        <v>80111600</v>
      </c>
      <c r="H558" s="74" t="s">
        <v>1382</v>
      </c>
      <c r="I558" s="74" t="s">
        <v>37</v>
      </c>
      <c r="J558" s="74" t="s">
        <v>38</v>
      </c>
      <c r="K558" s="74" t="s">
        <v>266</v>
      </c>
      <c r="L558" s="74" t="s">
        <v>266</v>
      </c>
      <c r="M558" s="74" t="s">
        <v>1206</v>
      </c>
      <c r="N558" s="75">
        <v>5000000</v>
      </c>
      <c r="O558" s="66">
        <v>20000000</v>
      </c>
      <c r="P558" s="74" t="s">
        <v>1362</v>
      </c>
      <c r="Q558" s="76" t="s">
        <v>41</v>
      </c>
      <c r="R558" s="76" t="s">
        <v>42</v>
      </c>
      <c r="S558" s="76" t="s">
        <v>43</v>
      </c>
      <c r="T558" s="76" t="s">
        <v>0</v>
      </c>
      <c r="U558" s="77" t="s">
        <v>1383</v>
      </c>
      <c r="V558" s="78" t="s">
        <v>1384</v>
      </c>
    </row>
    <row r="559" spans="1:22" s="156" customFormat="1" ht="409.6" x14ac:dyDescent="0.25">
      <c r="A559" s="6" t="s">
        <v>1388</v>
      </c>
      <c r="B559" s="72" t="s">
        <v>31</v>
      </c>
      <c r="C559" s="43" t="s">
        <v>32</v>
      </c>
      <c r="D559" s="43" t="s">
        <v>1192</v>
      </c>
      <c r="E559" s="32" t="s">
        <v>1359</v>
      </c>
      <c r="F559" s="32" t="s">
        <v>1360</v>
      </c>
      <c r="G559" s="79">
        <v>80111600</v>
      </c>
      <c r="H559" s="74" t="s">
        <v>1389</v>
      </c>
      <c r="I559" s="74" t="s">
        <v>37</v>
      </c>
      <c r="J559" s="74" t="s">
        <v>38</v>
      </c>
      <c r="K559" s="74" t="s">
        <v>254</v>
      </c>
      <c r="L559" s="74" t="s">
        <v>254</v>
      </c>
      <c r="M559" s="74" t="s">
        <v>1229</v>
      </c>
      <c r="N559" s="75">
        <v>5000000</v>
      </c>
      <c r="O559" s="66">
        <v>57500000</v>
      </c>
      <c r="P559" s="74" t="s">
        <v>1362</v>
      </c>
      <c r="Q559" s="76" t="s">
        <v>41</v>
      </c>
      <c r="R559" s="76" t="s">
        <v>42</v>
      </c>
      <c r="S559" s="76" t="s">
        <v>43</v>
      </c>
      <c r="T559" s="76" t="s">
        <v>0</v>
      </c>
      <c r="U559" s="77" t="s">
        <v>1390</v>
      </c>
      <c r="V559" s="78" t="s">
        <v>1391</v>
      </c>
    </row>
    <row r="560" spans="1:22" s="156" customFormat="1" ht="409.6" x14ac:dyDescent="0.25">
      <c r="A560" s="6" t="s">
        <v>1392</v>
      </c>
      <c r="B560" s="72" t="s">
        <v>31</v>
      </c>
      <c r="C560" s="43" t="s">
        <v>32</v>
      </c>
      <c r="D560" s="43" t="s">
        <v>1192</v>
      </c>
      <c r="E560" s="32" t="s">
        <v>1193</v>
      </c>
      <c r="F560" s="32" t="s">
        <v>1194</v>
      </c>
      <c r="G560" s="79">
        <v>80111600</v>
      </c>
      <c r="H560" s="74" t="s">
        <v>1393</v>
      </c>
      <c r="I560" s="74" t="s">
        <v>37</v>
      </c>
      <c r="J560" s="74" t="s">
        <v>38</v>
      </c>
      <c r="K560" s="74" t="s">
        <v>1128</v>
      </c>
      <c r="L560" s="74" t="s">
        <v>1128</v>
      </c>
      <c r="M560" s="74">
        <v>10</v>
      </c>
      <c r="N560" s="74" t="s">
        <v>43</v>
      </c>
      <c r="O560" s="66">
        <v>10000000</v>
      </c>
      <c r="P560" s="74" t="s">
        <v>1394</v>
      </c>
      <c r="Q560" s="76" t="s">
        <v>41</v>
      </c>
      <c r="R560" s="76" t="s">
        <v>42</v>
      </c>
      <c r="S560" s="76" t="s">
        <v>43</v>
      </c>
      <c r="T560" s="76" t="s">
        <v>0</v>
      </c>
      <c r="U560" s="77" t="s">
        <v>1393</v>
      </c>
      <c r="V560" s="78" t="s">
        <v>1395</v>
      </c>
    </row>
    <row r="561" spans="1:22" s="156" customFormat="1" ht="409.5" x14ac:dyDescent="0.25">
      <c r="A561" s="6" t="s">
        <v>1396</v>
      </c>
      <c r="B561" s="32" t="s">
        <v>31</v>
      </c>
      <c r="C561" s="32" t="s">
        <v>32</v>
      </c>
      <c r="D561" s="32" t="s">
        <v>1192</v>
      </c>
      <c r="E561" s="32" t="s">
        <v>1193</v>
      </c>
      <c r="F561" s="32" t="s">
        <v>1194</v>
      </c>
      <c r="G561" s="32">
        <v>80111600</v>
      </c>
      <c r="H561" s="32" t="s">
        <v>1397</v>
      </c>
      <c r="I561" s="32" t="s">
        <v>37</v>
      </c>
      <c r="J561" s="32" t="s">
        <v>38</v>
      </c>
      <c r="K561" s="32" t="s">
        <v>1398</v>
      </c>
      <c r="L561" s="32" t="s">
        <v>1398</v>
      </c>
      <c r="M561" s="32">
        <v>4</v>
      </c>
      <c r="N561" s="32" t="s">
        <v>43</v>
      </c>
      <c r="O561" s="66">
        <v>25000000</v>
      </c>
      <c r="P561" s="32" t="s">
        <v>1394</v>
      </c>
      <c r="Q561" s="33" t="s">
        <v>41</v>
      </c>
      <c r="R561" s="33" t="s">
        <v>42</v>
      </c>
      <c r="S561" s="33" t="s">
        <v>43</v>
      </c>
      <c r="T561" s="33"/>
      <c r="U561" s="32" t="s">
        <v>1397</v>
      </c>
      <c r="V561" s="36" t="s">
        <v>1399</v>
      </c>
    </row>
    <row r="562" spans="1:22" s="156" customFormat="1" ht="409.5" x14ac:dyDescent="0.25">
      <c r="A562" s="6" t="s">
        <v>1400</v>
      </c>
      <c r="B562" s="32" t="s">
        <v>31</v>
      </c>
      <c r="C562" s="32" t="s">
        <v>32</v>
      </c>
      <c r="D562" s="32" t="s">
        <v>1192</v>
      </c>
      <c r="E562" s="32" t="s">
        <v>1193</v>
      </c>
      <c r="F562" s="32" t="s">
        <v>1194</v>
      </c>
      <c r="G562" s="32">
        <v>80111600</v>
      </c>
      <c r="H562" s="32" t="s">
        <v>1401</v>
      </c>
      <c r="I562" s="32" t="s">
        <v>37</v>
      </c>
      <c r="J562" s="32" t="s">
        <v>38</v>
      </c>
      <c r="K562" s="32" t="s">
        <v>1128</v>
      </c>
      <c r="L562" s="32" t="s">
        <v>1128</v>
      </c>
      <c r="M562" s="32">
        <v>10</v>
      </c>
      <c r="N562" s="32" t="s">
        <v>43</v>
      </c>
      <c r="O562" s="66">
        <v>25000000</v>
      </c>
      <c r="P562" s="32" t="s">
        <v>1394</v>
      </c>
      <c r="Q562" s="33" t="s">
        <v>41</v>
      </c>
      <c r="R562" s="33" t="s">
        <v>42</v>
      </c>
      <c r="S562" s="33" t="s">
        <v>43</v>
      </c>
      <c r="T562" s="33"/>
      <c r="U562" s="32" t="s">
        <v>1401</v>
      </c>
      <c r="V562" s="36" t="s">
        <v>1402</v>
      </c>
    </row>
    <row r="563" spans="1:22" s="156" customFormat="1" ht="409.5" x14ac:dyDescent="0.25">
      <c r="A563" s="6" t="s">
        <v>1403</v>
      </c>
      <c r="B563" s="32" t="s">
        <v>31</v>
      </c>
      <c r="C563" s="32" t="s">
        <v>32</v>
      </c>
      <c r="D563" s="32" t="s">
        <v>1192</v>
      </c>
      <c r="E563" s="32" t="s">
        <v>1193</v>
      </c>
      <c r="F563" s="32" t="s">
        <v>1194</v>
      </c>
      <c r="G563" s="32">
        <v>80111600</v>
      </c>
      <c r="H563" s="32" t="s">
        <v>1404</v>
      </c>
      <c r="I563" s="32" t="s">
        <v>37</v>
      </c>
      <c r="J563" s="32" t="s">
        <v>38</v>
      </c>
      <c r="K563" s="32" t="s">
        <v>250</v>
      </c>
      <c r="L563" s="32" t="s">
        <v>250</v>
      </c>
      <c r="M563" s="32">
        <v>10</v>
      </c>
      <c r="N563" s="32" t="s">
        <v>43</v>
      </c>
      <c r="O563" s="66">
        <v>30000000</v>
      </c>
      <c r="P563" s="32" t="s">
        <v>1394</v>
      </c>
      <c r="Q563" s="33" t="s">
        <v>41</v>
      </c>
      <c r="R563" s="33" t="s">
        <v>42</v>
      </c>
      <c r="S563" s="33" t="s">
        <v>43</v>
      </c>
      <c r="T563" s="33"/>
      <c r="U563" s="32" t="s">
        <v>1404</v>
      </c>
      <c r="V563" s="36" t="s">
        <v>1405</v>
      </c>
    </row>
    <row r="564" spans="1:22" s="156" customFormat="1" ht="409.5" x14ac:dyDescent="0.25">
      <c r="A564" s="6" t="s">
        <v>1406</v>
      </c>
      <c r="B564" s="63" t="s">
        <v>31</v>
      </c>
      <c r="C564" s="39" t="s">
        <v>32</v>
      </c>
      <c r="D564" s="39" t="s">
        <v>1192</v>
      </c>
      <c r="E564" s="39" t="s">
        <v>1193</v>
      </c>
      <c r="F564" s="39" t="s">
        <v>1194</v>
      </c>
      <c r="G564" s="39" t="s">
        <v>268</v>
      </c>
      <c r="H564" s="39" t="s">
        <v>637</v>
      </c>
      <c r="I564" s="39" t="s">
        <v>37</v>
      </c>
      <c r="J564" s="39" t="s">
        <v>38</v>
      </c>
      <c r="K564" s="39" t="s">
        <v>1128</v>
      </c>
      <c r="L564" s="39" t="s">
        <v>1128</v>
      </c>
      <c r="M564" s="39">
        <v>10</v>
      </c>
      <c r="N564" s="39" t="s">
        <v>43</v>
      </c>
      <c r="O564" s="66">
        <f>263394460+4766600-1000</f>
        <v>268160060</v>
      </c>
      <c r="P564" s="39" t="s">
        <v>1394</v>
      </c>
      <c r="Q564" s="50" t="s">
        <v>41</v>
      </c>
      <c r="R564" s="50" t="s">
        <v>42</v>
      </c>
      <c r="S564" s="50" t="s">
        <v>43</v>
      </c>
      <c r="T564" s="50" t="s">
        <v>0</v>
      </c>
      <c r="U564" s="39" t="s">
        <v>637</v>
      </c>
      <c r="V564" s="143" t="s">
        <v>1407</v>
      </c>
    </row>
    <row r="565" spans="1:22" s="156" customFormat="1" ht="409.5" x14ac:dyDescent="0.25">
      <c r="A565" s="6" t="s">
        <v>1408</v>
      </c>
      <c r="B565" s="32" t="s">
        <v>31</v>
      </c>
      <c r="C565" s="32" t="s">
        <v>32</v>
      </c>
      <c r="D565" s="32" t="s">
        <v>1192</v>
      </c>
      <c r="E565" s="32" t="s">
        <v>1193</v>
      </c>
      <c r="F565" s="32" t="s">
        <v>1194</v>
      </c>
      <c r="G565" s="32" t="s">
        <v>1409</v>
      </c>
      <c r="H565" s="32" t="s">
        <v>1410</v>
      </c>
      <c r="I565" s="32" t="s">
        <v>56</v>
      </c>
      <c r="J565" s="32" t="s">
        <v>38</v>
      </c>
      <c r="K565" s="32" t="s">
        <v>1128</v>
      </c>
      <c r="L565" s="32" t="s">
        <v>1128</v>
      </c>
      <c r="M565" s="32">
        <v>10</v>
      </c>
      <c r="N565" s="32" t="s">
        <v>43</v>
      </c>
      <c r="O565" s="66">
        <v>1056839547</v>
      </c>
      <c r="P565" s="32" t="s">
        <v>1394</v>
      </c>
      <c r="Q565" s="33" t="s">
        <v>41</v>
      </c>
      <c r="R565" s="33" t="s">
        <v>42</v>
      </c>
      <c r="S565" s="33" t="s">
        <v>43</v>
      </c>
      <c r="T565" s="33"/>
      <c r="U565" s="32" t="s">
        <v>1410</v>
      </c>
      <c r="V565" s="36" t="s">
        <v>1411</v>
      </c>
    </row>
    <row r="566" spans="1:22" s="156" customFormat="1" ht="409.5" x14ac:dyDescent="0.25">
      <c r="A566" s="6" t="s">
        <v>1412</v>
      </c>
      <c r="B566" s="32" t="s">
        <v>1190</v>
      </c>
      <c r="C566" s="32" t="s">
        <v>1191</v>
      </c>
      <c r="D566" s="32" t="s">
        <v>1192</v>
      </c>
      <c r="E566" s="32" t="s">
        <v>1193</v>
      </c>
      <c r="F566" s="32" t="s">
        <v>1194</v>
      </c>
      <c r="G566" s="32">
        <v>80111600</v>
      </c>
      <c r="H566" s="32" t="s">
        <v>1413</v>
      </c>
      <c r="I566" s="32" t="s">
        <v>37</v>
      </c>
      <c r="J566" s="32" t="s">
        <v>38</v>
      </c>
      <c r="K566" s="32" t="s">
        <v>254</v>
      </c>
      <c r="L566" s="32" t="s">
        <v>254</v>
      </c>
      <c r="M566" s="32" t="s">
        <v>1229</v>
      </c>
      <c r="N566" s="34">
        <v>4120000</v>
      </c>
      <c r="O566" s="66">
        <v>47380000</v>
      </c>
      <c r="P566" s="32" t="s">
        <v>1414</v>
      </c>
      <c r="Q566" s="33" t="s">
        <v>41</v>
      </c>
      <c r="R566" s="33" t="s">
        <v>42</v>
      </c>
      <c r="S566" s="33" t="s">
        <v>43</v>
      </c>
      <c r="T566" s="33"/>
      <c r="U566" s="32" t="s">
        <v>1415</v>
      </c>
      <c r="V566" s="36" t="s">
        <v>1416</v>
      </c>
    </row>
    <row r="567" spans="1:22" s="156" customFormat="1" ht="409.5" x14ac:dyDescent="0.25">
      <c r="A567" s="6" t="s">
        <v>1417</v>
      </c>
      <c r="B567" s="32" t="s">
        <v>1190</v>
      </c>
      <c r="C567" s="32" t="s">
        <v>1191</v>
      </c>
      <c r="D567" s="32" t="s">
        <v>1192</v>
      </c>
      <c r="E567" s="32" t="s">
        <v>1193</v>
      </c>
      <c r="F567" s="32" t="s">
        <v>1194</v>
      </c>
      <c r="G567" s="32">
        <v>80111600</v>
      </c>
      <c r="H567" s="32" t="s">
        <v>1418</v>
      </c>
      <c r="I567" s="32" t="s">
        <v>37</v>
      </c>
      <c r="J567" s="32" t="s">
        <v>38</v>
      </c>
      <c r="K567" s="32" t="s">
        <v>254</v>
      </c>
      <c r="L567" s="32" t="s">
        <v>254</v>
      </c>
      <c r="M567" s="32" t="s">
        <v>1265</v>
      </c>
      <c r="N567" s="34">
        <v>4638833</v>
      </c>
      <c r="O567" s="66">
        <v>46388330</v>
      </c>
      <c r="P567" s="32" t="s">
        <v>1414</v>
      </c>
      <c r="Q567" s="33" t="s">
        <v>41</v>
      </c>
      <c r="R567" s="33" t="s">
        <v>42</v>
      </c>
      <c r="S567" s="33" t="s">
        <v>43</v>
      </c>
      <c r="T567" s="33"/>
      <c r="U567" s="32" t="s">
        <v>1419</v>
      </c>
      <c r="V567" s="36" t="s">
        <v>1420</v>
      </c>
    </row>
    <row r="568" spans="1:22" s="156" customFormat="1" ht="409.5" x14ac:dyDescent="0.25">
      <c r="A568" s="6" t="s">
        <v>1421</v>
      </c>
      <c r="B568" s="32" t="s">
        <v>1190</v>
      </c>
      <c r="C568" s="32" t="s">
        <v>1191</v>
      </c>
      <c r="D568" s="32" t="s">
        <v>1192</v>
      </c>
      <c r="E568" s="32" t="s">
        <v>1193</v>
      </c>
      <c r="F568" s="32" t="s">
        <v>1194</v>
      </c>
      <c r="G568" s="32">
        <v>80111600</v>
      </c>
      <c r="H568" s="32" t="s">
        <v>1422</v>
      </c>
      <c r="I568" s="32" t="s">
        <v>56</v>
      </c>
      <c r="J568" s="32" t="s">
        <v>38</v>
      </c>
      <c r="K568" s="32" t="s">
        <v>254</v>
      </c>
      <c r="L568" s="32" t="s">
        <v>254</v>
      </c>
      <c r="M568" s="32" t="s">
        <v>1202</v>
      </c>
      <c r="N568" s="34">
        <v>4120000</v>
      </c>
      <c r="O568" s="66">
        <v>24720000</v>
      </c>
      <c r="P568" s="32" t="s">
        <v>1414</v>
      </c>
      <c r="Q568" s="33" t="s">
        <v>41</v>
      </c>
      <c r="R568" s="33" t="s">
        <v>42</v>
      </c>
      <c r="S568" s="33" t="s">
        <v>43</v>
      </c>
      <c r="T568" s="33"/>
      <c r="U568" s="32" t="s">
        <v>1423</v>
      </c>
      <c r="V568" s="36" t="s">
        <v>1424</v>
      </c>
    </row>
    <row r="569" spans="1:22" s="156" customFormat="1" ht="409.5" x14ac:dyDescent="0.25">
      <c r="A569" s="6" t="s">
        <v>1425</v>
      </c>
      <c r="B569" s="32" t="s">
        <v>1190</v>
      </c>
      <c r="C569" s="32" t="s">
        <v>1191</v>
      </c>
      <c r="D569" s="32" t="s">
        <v>1192</v>
      </c>
      <c r="E569" s="32" t="s">
        <v>1193</v>
      </c>
      <c r="F569" s="32" t="s">
        <v>1194</v>
      </c>
      <c r="G569" s="32">
        <v>80111600</v>
      </c>
      <c r="H569" s="32" t="s">
        <v>1422</v>
      </c>
      <c r="I569" s="32" t="s">
        <v>56</v>
      </c>
      <c r="J569" s="32" t="s">
        <v>38</v>
      </c>
      <c r="K569" s="32" t="s">
        <v>1262</v>
      </c>
      <c r="L569" s="32" t="s">
        <v>1262</v>
      </c>
      <c r="M569" s="32" t="s">
        <v>1426</v>
      </c>
      <c r="N569" s="34">
        <v>4120000</v>
      </c>
      <c r="O569" s="66">
        <v>14420000</v>
      </c>
      <c r="P569" s="32" t="s">
        <v>1414</v>
      </c>
      <c r="Q569" s="33" t="s">
        <v>41</v>
      </c>
      <c r="R569" s="33" t="s">
        <v>42</v>
      </c>
      <c r="S569" s="33" t="s">
        <v>43</v>
      </c>
      <c r="T569" s="33"/>
      <c r="U569" s="32" t="s">
        <v>1423</v>
      </c>
      <c r="V569" s="36" t="s">
        <v>1424</v>
      </c>
    </row>
    <row r="570" spans="1:22" s="156" customFormat="1" ht="409.5" x14ac:dyDescent="0.25">
      <c r="A570" s="6" t="s">
        <v>1427</v>
      </c>
      <c r="B570" s="32" t="s">
        <v>1190</v>
      </c>
      <c r="C570" s="32" t="s">
        <v>1191</v>
      </c>
      <c r="D570" s="32" t="s">
        <v>1192</v>
      </c>
      <c r="E570" s="32" t="s">
        <v>1193</v>
      </c>
      <c r="F570" s="32" t="s">
        <v>1194</v>
      </c>
      <c r="G570" s="32">
        <v>80111600</v>
      </c>
      <c r="H570" s="32" t="s">
        <v>1428</v>
      </c>
      <c r="I570" s="32" t="s">
        <v>56</v>
      </c>
      <c r="J570" s="32" t="s">
        <v>38</v>
      </c>
      <c r="K570" s="32" t="s">
        <v>254</v>
      </c>
      <c r="L570" s="32" t="s">
        <v>254</v>
      </c>
      <c r="M570" s="32" t="s">
        <v>1202</v>
      </c>
      <c r="N570" s="34">
        <v>3914000</v>
      </c>
      <c r="O570" s="66">
        <v>23484000</v>
      </c>
      <c r="P570" s="32" t="s">
        <v>1414</v>
      </c>
      <c r="Q570" s="33" t="s">
        <v>41</v>
      </c>
      <c r="R570" s="33" t="s">
        <v>42</v>
      </c>
      <c r="S570" s="33" t="s">
        <v>43</v>
      </c>
      <c r="T570" s="33"/>
      <c r="U570" s="32" t="s">
        <v>1429</v>
      </c>
      <c r="V570" s="36" t="s">
        <v>1430</v>
      </c>
    </row>
    <row r="571" spans="1:22" s="156" customFormat="1" ht="409.5" x14ac:dyDescent="0.25">
      <c r="A571" s="6" t="s">
        <v>1431</v>
      </c>
      <c r="B571" s="32" t="s">
        <v>1190</v>
      </c>
      <c r="C571" s="32" t="s">
        <v>1191</v>
      </c>
      <c r="D571" s="32" t="s">
        <v>1192</v>
      </c>
      <c r="E571" s="32" t="s">
        <v>1193</v>
      </c>
      <c r="F571" s="32" t="s">
        <v>1194</v>
      </c>
      <c r="G571" s="32">
        <v>80111600</v>
      </c>
      <c r="H571" s="32" t="s">
        <v>1428</v>
      </c>
      <c r="I571" s="32" t="s">
        <v>56</v>
      </c>
      <c r="J571" s="32" t="s">
        <v>38</v>
      </c>
      <c r="K571" s="32" t="s">
        <v>1262</v>
      </c>
      <c r="L571" s="32" t="s">
        <v>1262</v>
      </c>
      <c r="M571" s="32" t="s">
        <v>1432</v>
      </c>
      <c r="N571" s="34">
        <v>3914000</v>
      </c>
      <c r="O571" s="66">
        <v>11742000</v>
      </c>
      <c r="P571" s="32" t="s">
        <v>1414</v>
      </c>
      <c r="Q571" s="33" t="s">
        <v>41</v>
      </c>
      <c r="R571" s="33" t="s">
        <v>42</v>
      </c>
      <c r="S571" s="33" t="s">
        <v>43</v>
      </c>
      <c r="T571" s="33"/>
      <c r="U571" s="32" t="s">
        <v>1429</v>
      </c>
      <c r="V571" s="36" t="s">
        <v>1430</v>
      </c>
    </row>
    <row r="572" spans="1:22" s="156" customFormat="1" ht="409.5" x14ac:dyDescent="0.25">
      <c r="A572" s="6" t="s">
        <v>1433</v>
      </c>
      <c r="B572" s="32" t="s">
        <v>1190</v>
      </c>
      <c r="C572" s="32" t="s">
        <v>1191</v>
      </c>
      <c r="D572" s="32" t="s">
        <v>1192</v>
      </c>
      <c r="E572" s="32" t="s">
        <v>1193</v>
      </c>
      <c r="F572" s="32" t="s">
        <v>1194</v>
      </c>
      <c r="G572" s="32">
        <v>80111600</v>
      </c>
      <c r="H572" s="32" t="s">
        <v>1434</v>
      </c>
      <c r="I572" s="32" t="s">
        <v>56</v>
      </c>
      <c r="J572" s="32" t="s">
        <v>38</v>
      </c>
      <c r="K572" s="32" t="s">
        <v>254</v>
      </c>
      <c r="L572" s="32" t="s">
        <v>254</v>
      </c>
      <c r="M572" s="32" t="s">
        <v>1202</v>
      </c>
      <c r="N572" s="34">
        <v>4000000</v>
      </c>
      <c r="O572" s="66">
        <v>24000000</v>
      </c>
      <c r="P572" s="32" t="s">
        <v>1414</v>
      </c>
      <c r="Q572" s="33" t="s">
        <v>41</v>
      </c>
      <c r="R572" s="33" t="s">
        <v>42</v>
      </c>
      <c r="S572" s="33" t="s">
        <v>43</v>
      </c>
      <c r="T572" s="33"/>
      <c r="U572" s="32" t="s">
        <v>1435</v>
      </c>
      <c r="V572" s="36" t="s">
        <v>1436</v>
      </c>
    </row>
    <row r="573" spans="1:22" s="156" customFormat="1" ht="409.5" x14ac:dyDescent="0.25">
      <c r="A573" s="6" t="s">
        <v>1437</v>
      </c>
      <c r="B573" s="32" t="s">
        <v>1190</v>
      </c>
      <c r="C573" s="32" t="s">
        <v>1191</v>
      </c>
      <c r="D573" s="32" t="s">
        <v>1192</v>
      </c>
      <c r="E573" s="32" t="s">
        <v>1193</v>
      </c>
      <c r="F573" s="32" t="s">
        <v>1194</v>
      </c>
      <c r="G573" s="32">
        <v>80111600</v>
      </c>
      <c r="H573" s="32" t="s">
        <v>1434</v>
      </c>
      <c r="I573" s="32" t="s">
        <v>56</v>
      </c>
      <c r="J573" s="32" t="s">
        <v>38</v>
      </c>
      <c r="K573" s="32" t="s">
        <v>1262</v>
      </c>
      <c r="L573" s="32" t="s">
        <v>1262</v>
      </c>
      <c r="M573" s="32" t="s">
        <v>1432</v>
      </c>
      <c r="N573" s="34">
        <v>4000000</v>
      </c>
      <c r="O573" s="66">
        <v>12000000</v>
      </c>
      <c r="P573" s="32" t="s">
        <v>1414</v>
      </c>
      <c r="Q573" s="33" t="s">
        <v>41</v>
      </c>
      <c r="R573" s="33" t="s">
        <v>42</v>
      </c>
      <c r="S573" s="33" t="s">
        <v>43</v>
      </c>
      <c r="T573" s="33"/>
      <c r="U573" s="32" t="s">
        <v>1435</v>
      </c>
      <c r="V573" s="36" t="s">
        <v>1436</v>
      </c>
    </row>
    <row r="574" spans="1:22" s="156" customFormat="1" ht="409.5" x14ac:dyDescent="0.25">
      <c r="A574" s="6" t="s">
        <v>1438</v>
      </c>
      <c r="B574" s="32" t="s">
        <v>1190</v>
      </c>
      <c r="C574" s="32" t="s">
        <v>1191</v>
      </c>
      <c r="D574" s="32" t="s">
        <v>1192</v>
      </c>
      <c r="E574" s="32" t="s">
        <v>1193</v>
      </c>
      <c r="F574" s="32" t="s">
        <v>1194</v>
      </c>
      <c r="G574" s="32">
        <v>80111600</v>
      </c>
      <c r="H574" s="32" t="s">
        <v>1439</v>
      </c>
      <c r="I574" s="32" t="s">
        <v>56</v>
      </c>
      <c r="J574" s="32" t="s">
        <v>38</v>
      </c>
      <c r="K574" s="32" t="s">
        <v>254</v>
      </c>
      <c r="L574" s="32" t="s">
        <v>254</v>
      </c>
      <c r="M574" s="32" t="s">
        <v>1202</v>
      </c>
      <c r="N574" s="34">
        <v>2884000</v>
      </c>
      <c r="O574" s="66">
        <v>17304000</v>
      </c>
      <c r="P574" s="32" t="s">
        <v>1414</v>
      </c>
      <c r="Q574" s="33" t="s">
        <v>41</v>
      </c>
      <c r="R574" s="33" t="s">
        <v>42</v>
      </c>
      <c r="S574" s="33" t="s">
        <v>43</v>
      </c>
      <c r="T574" s="33"/>
      <c r="U574" s="32" t="s">
        <v>1440</v>
      </c>
      <c r="V574" s="36" t="s">
        <v>1441</v>
      </c>
    </row>
    <row r="575" spans="1:22" s="156" customFormat="1" ht="409.5" x14ac:dyDescent="0.25">
      <c r="A575" s="6" t="s">
        <v>1442</v>
      </c>
      <c r="B575" s="32" t="s">
        <v>1190</v>
      </c>
      <c r="C575" s="32" t="s">
        <v>1191</v>
      </c>
      <c r="D575" s="32" t="s">
        <v>1192</v>
      </c>
      <c r="E575" s="32" t="s">
        <v>1193</v>
      </c>
      <c r="F575" s="32" t="s">
        <v>1194</v>
      </c>
      <c r="G575" s="32">
        <v>80111600</v>
      </c>
      <c r="H575" s="32" t="s">
        <v>1439</v>
      </c>
      <c r="I575" s="32" t="s">
        <v>56</v>
      </c>
      <c r="J575" s="32" t="s">
        <v>38</v>
      </c>
      <c r="K575" s="32" t="s">
        <v>1262</v>
      </c>
      <c r="L575" s="32" t="s">
        <v>1262</v>
      </c>
      <c r="M575" s="32" t="s">
        <v>1443</v>
      </c>
      <c r="N575" s="34">
        <v>2884000</v>
      </c>
      <c r="O575" s="66">
        <v>10094000</v>
      </c>
      <c r="P575" s="32" t="s">
        <v>1414</v>
      </c>
      <c r="Q575" s="33" t="s">
        <v>41</v>
      </c>
      <c r="R575" s="33" t="s">
        <v>42</v>
      </c>
      <c r="S575" s="33" t="s">
        <v>43</v>
      </c>
      <c r="T575" s="33"/>
      <c r="U575" s="32" t="s">
        <v>1440</v>
      </c>
      <c r="V575" s="36" t="s">
        <v>1441</v>
      </c>
    </row>
    <row r="576" spans="1:22" s="156" customFormat="1" ht="409.5" x14ac:dyDescent="0.25">
      <c r="A576" s="6" t="s">
        <v>1444</v>
      </c>
      <c r="B576" s="32" t="s">
        <v>1190</v>
      </c>
      <c r="C576" s="32" t="s">
        <v>1191</v>
      </c>
      <c r="D576" s="32" t="s">
        <v>1192</v>
      </c>
      <c r="E576" s="32" t="s">
        <v>1193</v>
      </c>
      <c r="F576" s="32" t="s">
        <v>1194</v>
      </c>
      <c r="G576" s="32">
        <v>80111600</v>
      </c>
      <c r="H576" s="32" t="s">
        <v>1445</v>
      </c>
      <c r="I576" s="32" t="s">
        <v>56</v>
      </c>
      <c r="J576" s="32" t="s">
        <v>38</v>
      </c>
      <c r="K576" s="32" t="s">
        <v>254</v>
      </c>
      <c r="L576" s="32" t="s">
        <v>254</v>
      </c>
      <c r="M576" s="32" t="s">
        <v>1202</v>
      </c>
      <c r="N576" s="34">
        <v>2884000</v>
      </c>
      <c r="O576" s="66">
        <v>17304000</v>
      </c>
      <c r="P576" s="32" t="s">
        <v>1414</v>
      </c>
      <c r="Q576" s="33" t="s">
        <v>41</v>
      </c>
      <c r="R576" s="33" t="s">
        <v>42</v>
      </c>
      <c r="S576" s="33" t="s">
        <v>43</v>
      </c>
      <c r="T576" s="33"/>
      <c r="U576" s="32" t="s">
        <v>1446</v>
      </c>
      <c r="V576" s="36" t="s">
        <v>1447</v>
      </c>
    </row>
    <row r="577" spans="1:22" s="156" customFormat="1" ht="409.5" x14ac:dyDescent="0.25">
      <c r="A577" s="6" t="s">
        <v>1448</v>
      </c>
      <c r="B577" s="32" t="s">
        <v>1190</v>
      </c>
      <c r="C577" s="32" t="s">
        <v>1191</v>
      </c>
      <c r="D577" s="32" t="s">
        <v>1192</v>
      </c>
      <c r="E577" s="32" t="s">
        <v>1193</v>
      </c>
      <c r="F577" s="32" t="s">
        <v>1194</v>
      </c>
      <c r="G577" s="32">
        <v>80111600</v>
      </c>
      <c r="H577" s="32" t="s">
        <v>1445</v>
      </c>
      <c r="I577" s="32" t="s">
        <v>56</v>
      </c>
      <c r="J577" s="32" t="s">
        <v>38</v>
      </c>
      <c r="K577" s="32" t="s">
        <v>266</v>
      </c>
      <c r="L577" s="32" t="s">
        <v>266</v>
      </c>
      <c r="M577" s="32" t="s">
        <v>1432</v>
      </c>
      <c r="N577" s="34">
        <v>2884000</v>
      </c>
      <c r="O577" s="66">
        <v>8652000</v>
      </c>
      <c r="P577" s="32" t="s">
        <v>1414</v>
      </c>
      <c r="Q577" s="33" t="s">
        <v>41</v>
      </c>
      <c r="R577" s="33" t="s">
        <v>42</v>
      </c>
      <c r="S577" s="33" t="s">
        <v>43</v>
      </c>
      <c r="T577" s="33"/>
      <c r="U577" s="32" t="s">
        <v>1449</v>
      </c>
      <c r="V577" s="36" t="s">
        <v>1447</v>
      </c>
    </row>
    <row r="578" spans="1:22" s="156" customFormat="1" ht="409.5" x14ac:dyDescent="0.25">
      <c r="A578" s="6" t="s">
        <v>1450</v>
      </c>
      <c r="B578" s="32" t="s">
        <v>1190</v>
      </c>
      <c r="C578" s="32" t="s">
        <v>1191</v>
      </c>
      <c r="D578" s="32" t="s">
        <v>1192</v>
      </c>
      <c r="E578" s="32" t="s">
        <v>1193</v>
      </c>
      <c r="F578" s="32" t="s">
        <v>1194</v>
      </c>
      <c r="G578" s="32">
        <v>80111600</v>
      </c>
      <c r="H578" s="32" t="s">
        <v>1451</v>
      </c>
      <c r="I578" s="32" t="s">
        <v>56</v>
      </c>
      <c r="J578" s="32" t="s">
        <v>38</v>
      </c>
      <c r="K578" s="32" t="s">
        <v>254</v>
      </c>
      <c r="L578" s="32" t="s">
        <v>254</v>
      </c>
      <c r="M578" s="32" t="s">
        <v>1202</v>
      </c>
      <c r="N578" s="34">
        <v>2575000</v>
      </c>
      <c r="O578" s="66">
        <v>15450000</v>
      </c>
      <c r="P578" s="32" t="s">
        <v>1414</v>
      </c>
      <c r="Q578" s="33" t="s">
        <v>41</v>
      </c>
      <c r="R578" s="33" t="s">
        <v>42</v>
      </c>
      <c r="S578" s="33" t="s">
        <v>43</v>
      </c>
      <c r="T578" s="33"/>
      <c r="U578" s="32" t="s">
        <v>1452</v>
      </c>
      <c r="V578" s="36" t="s">
        <v>1453</v>
      </c>
    </row>
    <row r="579" spans="1:22" s="156" customFormat="1" ht="409.5" x14ac:dyDescent="0.25">
      <c r="A579" s="6" t="s">
        <v>1454</v>
      </c>
      <c r="B579" s="32" t="s">
        <v>1190</v>
      </c>
      <c r="C579" s="32" t="s">
        <v>1191</v>
      </c>
      <c r="D579" s="32" t="s">
        <v>1192</v>
      </c>
      <c r="E579" s="32" t="s">
        <v>1193</v>
      </c>
      <c r="F579" s="32" t="s">
        <v>1194</v>
      </c>
      <c r="G579" s="32">
        <v>80111600</v>
      </c>
      <c r="H579" s="32" t="s">
        <v>1451</v>
      </c>
      <c r="I579" s="32" t="s">
        <v>56</v>
      </c>
      <c r="J579" s="32" t="s">
        <v>38</v>
      </c>
      <c r="K579" s="32" t="s">
        <v>266</v>
      </c>
      <c r="L579" s="32" t="s">
        <v>266</v>
      </c>
      <c r="M579" s="32" t="s">
        <v>1432</v>
      </c>
      <c r="N579" s="34">
        <v>2575000</v>
      </c>
      <c r="O579" s="66">
        <v>7725000</v>
      </c>
      <c r="P579" s="32" t="s">
        <v>1414</v>
      </c>
      <c r="Q579" s="33" t="s">
        <v>41</v>
      </c>
      <c r="R579" s="33" t="s">
        <v>42</v>
      </c>
      <c r="S579" s="33" t="s">
        <v>43</v>
      </c>
      <c r="T579" s="33"/>
      <c r="U579" s="32" t="s">
        <v>1452</v>
      </c>
      <c r="V579" s="36" t="s">
        <v>1453</v>
      </c>
    </row>
    <row r="580" spans="1:22" s="156" customFormat="1" ht="409.5" x14ac:dyDescent="0.25">
      <c r="A580" s="6" t="s">
        <v>1455</v>
      </c>
      <c r="B580" s="32" t="s">
        <v>1190</v>
      </c>
      <c r="C580" s="32" t="s">
        <v>1191</v>
      </c>
      <c r="D580" s="32" t="s">
        <v>1192</v>
      </c>
      <c r="E580" s="32" t="s">
        <v>1193</v>
      </c>
      <c r="F580" s="32" t="s">
        <v>1194</v>
      </c>
      <c r="G580" s="32">
        <v>80111600</v>
      </c>
      <c r="H580" s="32" t="s">
        <v>1456</v>
      </c>
      <c r="I580" s="32" t="s">
        <v>56</v>
      </c>
      <c r="J580" s="32" t="s">
        <v>38</v>
      </c>
      <c r="K580" s="32" t="s">
        <v>254</v>
      </c>
      <c r="L580" s="32" t="s">
        <v>254</v>
      </c>
      <c r="M580" s="32" t="s">
        <v>1202</v>
      </c>
      <c r="N580" s="34">
        <v>2884000</v>
      </c>
      <c r="O580" s="66">
        <v>17304000</v>
      </c>
      <c r="P580" s="32" t="s">
        <v>1414</v>
      </c>
      <c r="Q580" s="33" t="s">
        <v>41</v>
      </c>
      <c r="R580" s="33" t="s">
        <v>42</v>
      </c>
      <c r="S580" s="33" t="s">
        <v>43</v>
      </c>
      <c r="T580" s="33"/>
      <c r="U580" s="32" t="s">
        <v>1457</v>
      </c>
      <c r="V580" s="36" t="s">
        <v>1458</v>
      </c>
    </row>
    <row r="581" spans="1:22" s="156" customFormat="1" ht="409.5" x14ac:dyDescent="0.25">
      <c r="A581" s="6" t="s">
        <v>1459</v>
      </c>
      <c r="B581" s="32" t="s">
        <v>1190</v>
      </c>
      <c r="C581" s="32" t="s">
        <v>1191</v>
      </c>
      <c r="D581" s="32" t="s">
        <v>1192</v>
      </c>
      <c r="E581" s="32" t="s">
        <v>1193</v>
      </c>
      <c r="F581" s="32" t="s">
        <v>1194</v>
      </c>
      <c r="G581" s="32">
        <v>80111600</v>
      </c>
      <c r="H581" s="32" t="s">
        <v>1456</v>
      </c>
      <c r="I581" s="32" t="s">
        <v>56</v>
      </c>
      <c r="J581" s="32" t="s">
        <v>38</v>
      </c>
      <c r="K581" s="32" t="s">
        <v>266</v>
      </c>
      <c r="L581" s="32" t="s">
        <v>266</v>
      </c>
      <c r="M581" s="32" t="s">
        <v>1432</v>
      </c>
      <c r="N581" s="34">
        <v>2884000</v>
      </c>
      <c r="O581" s="66">
        <v>8652000</v>
      </c>
      <c r="P581" s="32" t="s">
        <v>1414</v>
      </c>
      <c r="Q581" s="33" t="s">
        <v>41</v>
      </c>
      <c r="R581" s="33" t="s">
        <v>42</v>
      </c>
      <c r="S581" s="33" t="s">
        <v>43</v>
      </c>
      <c r="T581" s="33"/>
      <c r="U581" s="32" t="s">
        <v>1457</v>
      </c>
      <c r="V581" s="36" t="s">
        <v>1458</v>
      </c>
    </row>
    <row r="582" spans="1:22" s="156" customFormat="1" ht="409.5" x14ac:dyDescent="0.25">
      <c r="A582" s="6" t="s">
        <v>1460</v>
      </c>
      <c r="B582" s="32" t="s">
        <v>1190</v>
      </c>
      <c r="C582" s="32" t="s">
        <v>1191</v>
      </c>
      <c r="D582" s="32" t="s">
        <v>1192</v>
      </c>
      <c r="E582" s="32" t="s">
        <v>1193</v>
      </c>
      <c r="F582" s="32" t="s">
        <v>1194</v>
      </c>
      <c r="G582" s="32">
        <v>80111600</v>
      </c>
      <c r="H582" s="32" t="s">
        <v>1461</v>
      </c>
      <c r="I582" s="32" t="s">
        <v>56</v>
      </c>
      <c r="J582" s="32" t="s">
        <v>38</v>
      </c>
      <c r="K582" s="32" t="s">
        <v>254</v>
      </c>
      <c r="L582" s="32" t="s">
        <v>254</v>
      </c>
      <c r="M582" s="32" t="s">
        <v>1202</v>
      </c>
      <c r="N582" s="34">
        <v>2500000</v>
      </c>
      <c r="O582" s="66">
        <v>15000000</v>
      </c>
      <c r="P582" s="32" t="s">
        <v>1414</v>
      </c>
      <c r="Q582" s="33" t="s">
        <v>41</v>
      </c>
      <c r="R582" s="33" t="s">
        <v>42</v>
      </c>
      <c r="S582" s="33" t="s">
        <v>43</v>
      </c>
      <c r="T582" s="33"/>
      <c r="U582" s="32" t="s">
        <v>1462</v>
      </c>
      <c r="V582" s="36" t="s">
        <v>1463</v>
      </c>
    </row>
    <row r="583" spans="1:22" s="156" customFormat="1" ht="409.5" x14ac:dyDescent="0.25">
      <c r="A583" s="6" t="s">
        <v>1464</v>
      </c>
      <c r="B583" s="32" t="s">
        <v>1190</v>
      </c>
      <c r="C583" s="32" t="s">
        <v>1191</v>
      </c>
      <c r="D583" s="32" t="s">
        <v>1192</v>
      </c>
      <c r="E583" s="32" t="s">
        <v>1193</v>
      </c>
      <c r="F583" s="32" t="s">
        <v>1194</v>
      </c>
      <c r="G583" s="32">
        <v>80111600</v>
      </c>
      <c r="H583" s="32" t="s">
        <v>1461</v>
      </c>
      <c r="I583" s="32" t="s">
        <v>56</v>
      </c>
      <c r="J583" s="32" t="s">
        <v>38</v>
      </c>
      <c r="K583" s="32" t="s">
        <v>1262</v>
      </c>
      <c r="L583" s="32" t="s">
        <v>1262</v>
      </c>
      <c r="M583" s="32" t="s">
        <v>1465</v>
      </c>
      <c r="N583" s="34">
        <v>2500000</v>
      </c>
      <c r="O583" s="66">
        <v>8333333</v>
      </c>
      <c r="P583" s="32" t="s">
        <v>1414</v>
      </c>
      <c r="Q583" s="33" t="s">
        <v>41</v>
      </c>
      <c r="R583" s="33" t="s">
        <v>42</v>
      </c>
      <c r="S583" s="33" t="s">
        <v>43</v>
      </c>
      <c r="T583" s="33"/>
      <c r="U583" s="32" t="s">
        <v>1466</v>
      </c>
      <c r="V583" s="36" t="s">
        <v>1463</v>
      </c>
    </row>
    <row r="584" spans="1:22" s="156" customFormat="1" ht="409.5" x14ac:dyDescent="0.25">
      <c r="A584" s="6" t="s">
        <v>1467</v>
      </c>
      <c r="B584" s="32" t="s">
        <v>1190</v>
      </c>
      <c r="C584" s="32" t="s">
        <v>1191</v>
      </c>
      <c r="D584" s="32" t="s">
        <v>1192</v>
      </c>
      <c r="E584" s="32" t="s">
        <v>1193</v>
      </c>
      <c r="F584" s="32" t="s">
        <v>1194</v>
      </c>
      <c r="G584" s="32">
        <v>80111600</v>
      </c>
      <c r="H584" s="32" t="s">
        <v>1468</v>
      </c>
      <c r="I584" s="32" t="s">
        <v>56</v>
      </c>
      <c r="J584" s="32" t="s">
        <v>38</v>
      </c>
      <c r="K584" s="32" t="s">
        <v>254</v>
      </c>
      <c r="L584" s="32" t="s">
        <v>254</v>
      </c>
      <c r="M584" s="32" t="s">
        <v>1202</v>
      </c>
      <c r="N584" s="34">
        <v>2500000</v>
      </c>
      <c r="O584" s="66">
        <v>15000000</v>
      </c>
      <c r="P584" s="32" t="s">
        <v>1414</v>
      </c>
      <c r="Q584" s="33" t="s">
        <v>41</v>
      </c>
      <c r="R584" s="33" t="s">
        <v>42</v>
      </c>
      <c r="S584" s="33" t="s">
        <v>43</v>
      </c>
      <c r="T584" s="33"/>
      <c r="U584" s="32" t="s">
        <v>1469</v>
      </c>
      <c r="V584" s="36" t="s">
        <v>1470</v>
      </c>
    </row>
    <row r="585" spans="1:22" s="156" customFormat="1" ht="409.5" x14ac:dyDescent="0.25">
      <c r="A585" s="6" t="s">
        <v>1471</v>
      </c>
      <c r="B585" s="32" t="s">
        <v>1190</v>
      </c>
      <c r="C585" s="32" t="s">
        <v>1191</v>
      </c>
      <c r="D585" s="32" t="s">
        <v>1192</v>
      </c>
      <c r="E585" s="32" t="s">
        <v>1193</v>
      </c>
      <c r="F585" s="32" t="s">
        <v>1194</v>
      </c>
      <c r="G585" s="32">
        <v>80111600</v>
      </c>
      <c r="H585" s="32" t="s">
        <v>1468</v>
      </c>
      <c r="I585" s="32" t="s">
        <v>56</v>
      </c>
      <c r="J585" s="32" t="s">
        <v>38</v>
      </c>
      <c r="K585" s="32" t="s">
        <v>1262</v>
      </c>
      <c r="L585" s="32" t="s">
        <v>1262</v>
      </c>
      <c r="M585" s="32" t="s">
        <v>1472</v>
      </c>
      <c r="N585" s="34">
        <v>2500000</v>
      </c>
      <c r="O585" s="66">
        <v>8333333</v>
      </c>
      <c r="P585" s="32" t="s">
        <v>1414</v>
      </c>
      <c r="Q585" s="33" t="s">
        <v>41</v>
      </c>
      <c r="R585" s="33" t="s">
        <v>42</v>
      </c>
      <c r="S585" s="33" t="s">
        <v>43</v>
      </c>
      <c r="T585" s="33"/>
      <c r="U585" s="32" t="s">
        <v>1469</v>
      </c>
      <c r="V585" s="36" t="s">
        <v>1470</v>
      </c>
    </row>
    <row r="586" spans="1:22" s="156" customFormat="1" ht="409.5" x14ac:dyDescent="0.25">
      <c r="A586" s="6" t="s">
        <v>1473</v>
      </c>
      <c r="B586" s="32" t="s">
        <v>1190</v>
      </c>
      <c r="C586" s="32" t="s">
        <v>1191</v>
      </c>
      <c r="D586" s="32" t="s">
        <v>1192</v>
      </c>
      <c r="E586" s="32" t="s">
        <v>1193</v>
      </c>
      <c r="F586" s="32" t="s">
        <v>1194</v>
      </c>
      <c r="G586" s="32">
        <v>80111600</v>
      </c>
      <c r="H586" s="32" t="s">
        <v>1474</v>
      </c>
      <c r="I586" s="32" t="s">
        <v>56</v>
      </c>
      <c r="J586" s="32" t="s">
        <v>38</v>
      </c>
      <c r="K586" s="32" t="s">
        <v>254</v>
      </c>
      <c r="L586" s="32" t="s">
        <v>254</v>
      </c>
      <c r="M586" s="32" t="s">
        <v>1202</v>
      </c>
      <c r="N586" s="34">
        <v>3800000</v>
      </c>
      <c r="O586" s="66">
        <v>22800000</v>
      </c>
      <c r="P586" s="32" t="s">
        <v>1414</v>
      </c>
      <c r="Q586" s="33" t="s">
        <v>41</v>
      </c>
      <c r="R586" s="33" t="s">
        <v>42</v>
      </c>
      <c r="S586" s="33" t="s">
        <v>43</v>
      </c>
      <c r="T586" s="33"/>
      <c r="U586" s="32" t="s">
        <v>1475</v>
      </c>
      <c r="V586" s="36" t="s">
        <v>1476</v>
      </c>
    </row>
    <row r="587" spans="1:22" s="156" customFormat="1" ht="409.5" x14ac:dyDescent="0.25">
      <c r="A587" s="6" t="s">
        <v>1477</v>
      </c>
      <c r="B587" s="32" t="s">
        <v>1190</v>
      </c>
      <c r="C587" s="32" t="s">
        <v>1191</v>
      </c>
      <c r="D587" s="32" t="s">
        <v>1192</v>
      </c>
      <c r="E587" s="32" t="s">
        <v>1193</v>
      </c>
      <c r="F587" s="32" t="s">
        <v>1194</v>
      </c>
      <c r="G587" s="32">
        <v>80111600</v>
      </c>
      <c r="H587" s="32" t="s">
        <v>1474</v>
      </c>
      <c r="I587" s="32" t="s">
        <v>56</v>
      </c>
      <c r="J587" s="32" t="s">
        <v>38</v>
      </c>
      <c r="K587" s="32" t="s">
        <v>1262</v>
      </c>
      <c r="L587" s="32" t="s">
        <v>1262</v>
      </c>
      <c r="M587" s="32" t="s">
        <v>1432</v>
      </c>
      <c r="N587" s="34">
        <v>3800000</v>
      </c>
      <c r="O587" s="66">
        <v>11400000</v>
      </c>
      <c r="P587" s="32" t="s">
        <v>1414</v>
      </c>
      <c r="Q587" s="33" t="s">
        <v>41</v>
      </c>
      <c r="R587" s="33" t="s">
        <v>42</v>
      </c>
      <c r="S587" s="33" t="s">
        <v>43</v>
      </c>
      <c r="T587" s="33"/>
      <c r="U587" s="32" t="s">
        <v>1475</v>
      </c>
      <c r="V587" s="36" t="s">
        <v>1478</v>
      </c>
    </row>
    <row r="588" spans="1:22" s="156" customFormat="1" ht="409.5" x14ac:dyDescent="0.25">
      <c r="A588" s="6" t="s">
        <v>1479</v>
      </c>
      <c r="B588" s="32" t="s">
        <v>31</v>
      </c>
      <c r="C588" s="32" t="s">
        <v>32</v>
      </c>
      <c r="D588" s="32" t="s">
        <v>1192</v>
      </c>
      <c r="E588" s="32" t="s">
        <v>1193</v>
      </c>
      <c r="F588" s="32" t="s">
        <v>1194</v>
      </c>
      <c r="G588" s="32">
        <v>80111600</v>
      </c>
      <c r="H588" s="32" t="s">
        <v>1480</v>
      </c>
      <c r="I588" s="32" t="s">
        <v>56</v>
      </c>
      <c r="J588" s="32" t="s">
        <v>38</v>
      </c>
      <c r="K588" s="32" t="s">
        <v>254</v>
      </c>
      <c r="L588" s="32" t="s">
        <v>254</v>
      </c>
      <c r="M588" s="32" t="s">
        <v>1202</v>
      </c>
      <c r="N588" s="34">
        <v>2403020</v>
      </c>
      <c r="O588" s="66">
        <v>14418120</v>
      </c>
      <c r="P588" s="32" t="s">
        <v>245</v>
      </c>
      <c r="Q588" s="33" t="s">
        <v>41</v>
      </c>
      <c r="R588" s="33" t="s">
        <v>42</v>
      </c>
      <c r="S588" s="33" t="s">
        <v>43</v>
      </c>
      <c r="T588" s="33"/>
      <c r="U588" s="32" t="s">
        <v>1481</v>
      </c>
      <c r="V588" s="36" t="s">
        <v>1482</v>
      </c>
    </row>
    <row r="589" spans="1:22" s="156" customFormat="1" ht="409.5" x14ac:dyDescent="0.25">
      <c r="A589" s="6" t="s">
        <v>1483</v>
      </c>
      <c r="B589" s="32" t="s">
        <v>31</v>
      </c>
      <c r="C589" s="32" t="s">
        <v>32</v>
      </c>
      <c r="D589" s="32" t="s">
        <v>1192</v>
      </c>
      <c r="E589" s="32" t="s">
        <v>1193</v>
      </c>
      <c r="F589" s="32" t="s">
        <v>1194</v>
      </c>
      <c r="G589" s="32">
        <v>80111600</v>
      </c>
      <c r="H589" s="32" t="s">
        <v>1480</v>
      </c>
      <c r="I589" s="32" t="s">
        <v>56</v>
      </c>
      <c r="J589" s="32" t="s">
        <v>38</v>
      </c>
      <c r="K589" s="32" t="s">
        <v>1262</v>
      </c>
      <c r="L589" s="32" t="s">
        <v>1262</v>
      </c>
      <c r="M589" s="32" t="s">
        <v>1206</v>
      </c>
      <c r="N589" s="34">
        <v>2403020</v>
      </c>
      <c r="O589" s="66">
        <v>9612080</v>
      </c>
      <c r="P589" s="32" t="s">
        <v>245</v>
      </c>
      <c r="Q589" s="33" t="s">
        <v>41</v>
      </c>
      <c r="R589" s="33" t="s">
        <v>42</v>
      </c>
      <c r="S589" s="33" t="s">
        <v>43</v>
      </c>
      <c r="T589" s="33"/>
      <c r="U589" s="32" t="s">
        <v>1481</v>
      </c>
      <c r="V589" s="36" t="s">
        <v>1482</v>
      </c>
    </row>
    <row r="590" spans="1:22" s="156" customFormat="1" ht="409.5" x14ac:dyDescent="0.25">
      <c r="A590" s="6" t="s">
        <v>1484</v>
      </c>
      <c r="B590" s="32" t="s">
        <v>31</v>
      </c>
      <c r="C590" s="32" t="s">
        <v>32</v>
      </c>
      <c r="D590" s="32" t="s">
        <v>1192</v>
      </c>
      <c r="E590" s="32" t="s">
        <v>1193</v>
      </c>
      <c r="F590" s="32" t="s">
        <v>1194</v>
      </c>
      <c r="G590" s="32">
        <v>80111600</v>
      </c>
      <c r="H590" s="32" t="s">
        <v>1480</v>
      </c>
      <c r="I590" s="32" t="s">
        <v>56</v>
      </c>
      <c r="J590" s="32" t="s">
        <v>38</v>
      </c>
      <c r="K590" s="32" t="s">
        <v>254</v>
      </c>
      <c r="L590" s="32" t="s">
        <v>254</v>
      </c>
      <c r="M590" s="32" t="s">
        <v>1202</v>
      </c>
      <c r="N590" s="34">
        <v>2403020</v>
      </c>
      <c r="O590" s="66">
        <v>14418120</v>
      </c>
      <c r="P590" s="32" t="s">
        <v>245</v>
      </c>
      <c r="Q590" s="33" t="s">
        <v>41</v>
      </c>
      <c r="R590" s="33" t="s">
        <v>42</v>
      </c>
      <c r="S590" s="33" t="s">
        <v>43</v>
      </c>
      <c r="T590" s="33"/>
      <c r="U590" s="32" t="s">
        <v>1485</v>
      </c>
      <c r="V590" s="36" t="s">
        <v>1486</v>
      </c>
    </row>
    <row r="591" spans="1:22" s="156" customFormat="1" ht="409.5" x14ac:dyDescent="0.25">
      <c r="A591" s="6" t="s">
        <v>1487</v>
      </c>
      <c r="B591" s="32" t="s">
        <v>31</v>
      </c>
      <c r="C591" s="32" t="s">
        <v>32</v>
      </c>
      <c r="D591" s="32" t="s">
        <v>1192</v>
      </c>
      <c r="E591" s="32" t="s">
        <v>1193</v>
      </c>
      <c r="F591" s="32" t="s">
        <v>1194</v>
      </c>
      <c r="G591" s="32">
        <v>80111600</v>
      </c>
      <c r="H591" s="32" t="s">
        <v>1480</v>
      </c>
      <c r="I591" s="32" t="s">
        <v>56</v>
      </c>
      <c r="J591" s="32" t="s">
        <v>38</v>
      </c>
      <c r="K591" s="32" t="s">
        <v>1262</v>
      </c>
      <c r="L591" s="32" t="s">
        <v>1262</v>
      </c>
      <c r="M591" s="32" t="s">
        <v>1206</v>
      </c>
      <c r="N591" s="34">
        <v>2403020</v>
      </c>
      <c r="O591" s="66">
        <v>9612080</v>
      </c>
      <c r="P591" s="32" t="s">
        <v>245</v>
      </c>
      <c r="Q591" s="33" t="s">
        <v>41</v>
      </c>
      <c r="R591" s="33" t="s">
        <v>42</v>
      </c>
      <c r="S591" s="33" t="s">
        <v>43</v>
      </c>
      <c r="T591" s="33"/>
      <c r="U591" s="32" t="s">
        <v>1485</v>
      </c>
      <c r="V591" s="36" t="s">
        <v>1486</v>
      </c>
    </row>
    <row r="592" spans="1:22" s="156" customFormat="1" ht="409.5" x14ac:dyDescent="0.25">
      <c r="A592" s="6" t="s">
        <v>1488</v>
      </c>
      <c r="B592" s="32" t="s">
        <v>31</v>
      </c>
      <c r="C592" s="32" t="s">
        <v>32</v>
      </c>
      <c r="D592" s="32" t="s">
        <v>1192</v>
      </c>
      <c r="E592" s="32" t="s">
        <v>1193</v>
      </c>
      <c r="F592" s="32" t="s">
        <v>1194</v>
      </c>
      <c r="G592" s="32">
        <v>80111600</v>
      </c>
      <c r="H592" s="32" t="s">
        <v>1480</v>
      </c>
      <c r="I592" s="32" t="s">
        <v>56</v>
      </c>
      <c r="J592" s="32" t="s">
        <v>38</v>
      </c>
      <c r="K592" s="32" t="s">
        <v>254</v>
      </c>
      <c r="L592" s="32" t="s">
        <v>254</v>
      </c>
      <c r="M592" s="32" t="s">
        <v>1202</v>
      </c>
      <c r="N592" s="34">
        <v>2403020</v>
      </c>
      <c r="O592" s="66">
        <v>14418120</v>
      </c>
      <c r="P592" s="32" t="s">
        <v>245</v>
      </c>
      <c r="Q592" s="33" t="s">
        <v>41</v>
      </c>
      <c r="R592" s="33" t="s">
        <v>42</v>
      </c>
      <c r="S592" s="33" t="s">
        <v>43</v>
      </c>
      <c r="T592" s="33"/>
      <c r="U592" s="32" t="s">
        <v>1489</v>
      </c>
      <c r="V592" s="36" t="s">
        <v>1490</v>
      </c>
    </row>
    <row r="593" spans="1:22" s="156" customFormat="1" ht="409.5" x14ac:dyDescent="0.25">
      <c r="A593" s="6" t="s">
        <v>1491</v>
      </c>
      <c r="B593" s="32" t="s">
        <v>31</v>
      </c>
      <c r="C593" s="32" t="s">
        <v>32</v>
      </c>
      <c r="D593" s="32" t="s">
        <v>1192</v>
      </c>
      <c r="E593" s="32" t="s">
        <v>1193</v>
      </c>
      <c r="F593" s="32" t="s">
        <v>1194</v>
      </c>
      <c r="G593" s="32">
        <v>80111600</v>
      </c>
      <c r="H593" s="32" t="s">
        <v>1480</v>
      </c>
      <c r="I593" s="32" t="s">
        <v>56</v>
      </c>
      <c r="J593" s="32" t="s">
        <v>38</v>
      </c>
      <c r="K593" s="32" t="s">
        <v>266</v>
      </c>
      <c r="L593" s="32" t="s">
        <v>266</v>
      </c>
      <c r="M593" s="32" t="s">
        <v>1206</v>
      </c>
      <c r="N593" s="34">
        <v>2403020</v>
      </c>
      <c r="O593" s="66">
        <v>9612080</v>
      </c>
      <c r="P593" s="32" t="s">
        <v>245</v>
      </c>
      <c r="Q593" s="33" t="s">
        <v>41</v>
      </c>
      <c r="R593" s="33" t="s">
        <v>42</v>
      </c>
      <c r="S593" s="33" t="s">
        <v>43</v>
      </c>
      <c r="T593" s="33"/>
      <c r="U593" s="32" t="s">
        <v>1489</v>
      </c>
      <c r="V593" s="36" t="s">
        <v>1490</v>
      </c>
    </row>
    <row r="594" spans="1:22" s="156" customFormat="1" ht="409.5" x14ac:dyDescent="0.25">
      <c r="A594" s="6" t="s">
        <v>1492</v>
      </c>
      <c r="B594" s="32" t="s">
        <v>31</v>
      </c>
      <c r="C594" s="32" t="s">
        <v>32</v>
      </c>
      <c r="D594" s="32" t="s">
        <v>1192</v>
      </c>
      <c r="E594" s="32" t="s">
        <v>1193</v>
      </c>
      <c r="F594" s="32" t="s">
        <v>1194</v>
      </c>
      <c r="G594" s="32">
        <v>80111600</v>
      </c>
      <c r="H594" s="32" t="s">
        <v>1480</v>
      </c>
      <c r="I594" s="32" t="s">
        <v>56</v>
      </c>
      <c r="J594" s="32" t="s">
        <v>38</v>
      </c>
      <c r="K594" s="32" t="s">
        <v>254</v>
      </c>
      <c r="L594" s="32" t="s">
        <v>254</v>
      </c>
      <c r="M594" s="32" t="s">
        <v>1202</v>
      </c>
      <c r="N594" s="34">
        <v>2403020</v>
      </c>
      <c r="O594" s="66">
        <v>14418120</v>
      </c>
      <c r="P594" s="32" t="s">
        <v>245</v>
      </c>
      <c r="Q594" s="33" t="s">
        <v>41</v>
      </c>
      <c r="R594" s="33" t="s">
        <v>42</v>
      </c>
      <c r="S594" s="33" t="s">
        <v>43</v>
      </c>
      <c r="T594" s="33"/>
      <c r="U594" s="32" t="s">
        <v>1493</v>
      </c>
      <c r="V594" s="36" t="s">
        <v>1494</v>
      </c>
    </row>
    <row r="595" spans="1:22" s="156" customFormat="1" ht="409.5" x14ac:dyDescent="0.25">
      <c r="A595" s="6" t="s">
        <v>1495</v>
      </c>
      <c r="B595" s="32" t="s">
        <v>31</v>
      </c>
      <c r="C595" s="32" t="s">
        <v>32</v>
      </c>
      <c r="D595" s="32" t="s">
        <v>1192</v>
      </c>
      <c r="E595" s="32" t="s">
        <v>1193</v>
      </c>
      <c r="F595" s="32" t="s">
        <v>1194</v>
      </c>
      <c r="G595" s="32">
        <v>80111600</v>
      </c>
      <c r="H595" s="32" t="s">
        <v>1480</v>
      </c>
      <c r="I595" s="32" t="s">
        <v>56</v>
      </c>
      <c r="J595" s="32" t="s">
        <v>38</v>
      </c>
      <c r="K595" s="32" t="s">
        <v>266</v>
      </c>
      <c r="L595" s="32" t="s">
        <v>266</v>
      </c>
      <c r="M595" s="32" t="s">
        <v>1206</v>
      </c>
      <c r="N595" s="34">
        <v>2403020</v>
      </c>
      <c r="O595" s="66">
        <v>9612080</v>
      </c>
      <c r="P595" s="32" t="s">
        <v>245</v>
      </c>
      <c r="Q595" s="33" t="s">
        <v>41</v>
      </c>
      <c r="R595" s="33" t="s">
        <v>42</v>
      </c>
      <c r="S595" s="33" t="s">
        <v>43</v>
      </c>
      <c r="T595" s="33"/>
      <c r="U595" s="32" t="s">
        <v>1493</v>
      </c>
      <c r="V595" s="36" t="s">
        <v>1494</v>
      </c>
    </row>
    <row r="596" spans="1:22" s="156" customFormat="1" ht="409.5" x14ac:dyDescent="0.25">
      <c r="A596" s="6" t="s">
        <v>1496</v>
      </c>
      <c r="B596" s="32" t="s">
        <v>31</v>
      </c>
      <c r="C596" s="32" t="s">
        <v>32</v>
      </c>
      <c r="D596" s="32" t="s">
        <v>1192</v>
      </c>
      <c r="E596" s="32" t="s">
        <v>1193</v>
      </c>
      <c r="F596" s="32" t="s">
        <v>1194</v>
      </c>
      <c r="G596" s="32">
        <v>80111600</v>
      </c>
      <c r="H596" s="32" t="s">
        <v>1480</v>
      </c>
      <c r="I596" s="32" t="s">
        <v>56</v>
      </c>
      <c r="J596" s="32" t="s">
        <v>38</v>
      </c>
      <c r="K596" s="32" t="s">
        <v>254</v>
      </c>
      <c r="L596" s="32" t="s">
        <v>254</v>
      </c>
      <c r="M596" s="32" t="s">
        <v>1202</v>
      </c>
      <c r="N596" s="34">
        <v>2403020</v>
      </c>
      <c r="O596" s="66">
        <v>14418120</v>
      </c>
      <c r="P596" s="32" t="s">
        <v>245</v>
      </c>
      <c r="Q596" s="33" t="s">
        <v>41</v>
      </c>
      <c r="R596" s="33" t="s">
        <v>42</v>
      </c>
      <c r="S596" s="33" t="s">
        <v>43</v>
      </c>
      <c r="T596" s="33"/>
      <c r="U596" s="32" t="s">
        <v>1497</v>
      </c>
      <c r="V596" s="36" t="s">
        <v>1498</v>
      </c>
    </row>
    <row r="597" spans="1:22" s="156" customFormat="1" ht="409.5" x14ac:dyDescent="0.25">
      <c r="A597" s="6" t="s">
        <v>1499</v>
      </c>
      <c r="B597" s="32" t="s">
        <v>31</v>
      </c>
      <c r="C597" s="32" t="s">
        <v>32</v>
      </c>
      <c r="D597" s="32" t="s">
        <v>1192</v>
      </c>
      <c r="E597" s="32" t="s">
        <v>1193</v>
      </c>
      <c r="F597" s="32" t="s">
        <v>1194</v>
      </c>
      <c r="G597" s="32">
        <v>80111600</v>
      </c>
      <c r="H597" s="32" t="s">
        <v>1480</v>
      </c>
      <c r="I597" s="32" t="s">
        <v>56</v>
      </c>
      <c r="J597" s="32" t="s">
        <v>38</v>
      </c>
      <c r="K597" s="32" t="s">
        <v>266</v>
      </c>
      <c r="L597" s="32" t="s">
        <v>266</v>
      </c>
      <c r="M597" s="32" t="s">
        <v>1206</v>
      </c>
      <c r="N597" s="34">
        <v>2403020</v>
      </c>
      <c r="O597" s="66">
        <v>9612080</v>
      </c>
      <c r="P597" s="32" t="s">
        <v>245</v>
      </c>
      <c r="Q597" s="33" t="s">
        <v>41</v>
      </c>
      <c r="R597" s="33" t="s">
        <v>42</v>
      </c>
      <c r="S597" s="33" t="s">
        <v>43</v>
      </c>
      <c r="T597" s="33"/>
      <c r="U597" s="32" t="s">
        <v>1497</v>
      </c>
      <c r="V597" s="36" t="s">
        <v>1498</v>
      </c>
    </row>
    <row r="598" spans="1:22" s="156" customFormat="1" ht="409.5" x14ac:dyDescent="0.25">
      <c r="A598" s="6" t="s">
        <v>1500</v>
      </c>
      <c r="B598" s="32" t="s">
        <v>31</v>
      </c>
      <c r="C598" s="32" t="s">
        <v>32</v>
      </c>
      <c r="D598" s="32" t="s">
        <v>1192</v>
      </c>
      <c r="E598" s="32" t="s">
        <v>1193</v>
      </c>
      <c r="F598" s="32" t="s">
        <v>1194</v>
      </c>
      <c r="G598" s="32">
        <v>80111600</v>
      </c>
      <c r="H598" s="32" t="s">
        <v>1480</v>
      </c>
      <c r="I598" s="32" t="s">
        <v>56</v>
      </c>
      <c r="J598" s="32" t="s">
        <v>38</v>
      </c>
      <c r="K598" s="32" t="s">
        <v>254</v>
      </c>
      <c r="L598" s="32" t="s">
        <v>254</v>
      </c>
      <c r="M598" s="32" t="s">
        <v>1202</v>
      </c>
      <c r="N598" s="34">
        <v>2403020</v>
      </c>
      <c r="O598" s="66">
        <v>14418120</v>
      </c>
      <c r="P598" s="32" t="s">
        <v>245</v>
      </c>
      <c r="Q598" s="33" t="s">
        <v>41</v>
      </c>
      <c r="R598" s="33" t="s">
        <v>42</v>
      </c>
      <c r="S598" s="33" t="s">
        <v>43</v>
      </c>
      <c r="T598" s="33"/>
      <c r="U598" s="32" t="s">
        <v>1501</v>
      </c>
      <c r="V598" s="36" t="s">
        <v>1502</v>
      </c>
    </row>
    <row r="599" spans="1:22" s="156" customFormat="1" ht="409.5" x14ac:dyDescent="0.25">
      <c r="A599" s="6" t="s">
        <v>1503</v>
      </c>
      <c r="B599" s="32" t="s">
        <v>31</v>
      </c>
      <c r="C599" s="32" t="s">
        <v>32</v>
      </c>
      <c r="D599" s="32" t="s">
        <v>1192</v>
      </c>
      <c r="E599" s="32" t="s">
        <v>1193</v>
      </c>
      <c r="F599" s="32" t="s">
        <v>1194</v>
      </c>
      <c r="G599" s="32">
        <v>80111600</v>
      </c>
      <c r="H599" s="32" t="s">
        <v>1480</v>
      </c>
      <c r="I599" s="32" t="s">
        <v>56</v>
      </c>
      <c r="J599" s="32" t="s">
        <v>38</v>
      </c>
      <c r="K599" s="32" t="s">
        <v>266</v>
      </c>
      <c r="L599" s="32" t="s">
        <v>266</v>
      </c>
      <c r="M599" s="32" t="s">
        <v>1206</v>
      </c>
      <c r="N599" s="34">
        <v>2403020</v>
      </c>
      <c r="O599" s="66">
        <v>9612080</v>
      </c>
      <c r="P599" s="32" t="s">
        <v>245</v>
      </c>
      <c r="Q599" s="33" t="s">
        <v>41</v>
      </c>
      <c r="R599" s="33" t="s">
        <v>42</v>
      </c>
      <c r="S599" s="33" t="s">
        <v>43</v>
      </c>
      <c r="T599" s="33"/>
      <c r="U599" s="32" t="s">
        <v>1501</v>
      </c>
      <c r="V599" s="36" t="s">
        <v>1502</v>
      </c>
    </row>
    <row r="600" spans="1:22" s="156" customFormat="1" ht="409.5" x14ac:dyDescent="0.25">
      <c r="A600" s="6" t="s">
        <v>1504</v>
      </c>
      <c r="B600" s="32" t="s">
        <v>31</v>
      </c>
      <c r="C600" s="32" t="s">
        <v>32</v>
      </c>
      <c r="D600" s="32" t="s">
        <v>1192</v>
      </c>
      <c r="E600" s="32" t="s">
        <v>1193</v>
      </c>
      <c r="F600" s="32" t="s">
        <v>1194</v>
      </c>
      <c r="G600" s="32">
        <v>80111600</v>
      </c>
      <c r="H600" s="32" t="s">
        <v>1480</v>
      </c>
      <c r="I600" s="32" t="s">
        <v>56</v>
      </c>
      <c r="J600" s="32" t="s">
        <v>38</v>
      </c>
      <c r="K600" s="32" t="s">
        <v>254</v>
      </c>
      <c r="L600" s="32" t="s">
        <v>254</v>
      </c>
      <c r="M600" s="32" t="s">
        <v>1202</v>
      </c>
      <c r="N600" s="34">
        <v>2403020</v>
      </c>
      <c r="O600" s="66">
        <v>14418120</v>
      </c>
      <c r="P600" s="32" t="s">
        <v>245</v>
      </c>
      <c r="Q600" s="33" t="s">
        <v>41</v>
      </c>
      <c r="R600" s="33" t="s">
        <v>42</v>
      </c>
      <c r="S600" s="33" t="s">
        <v>43</v>
      </c>
      <c r="T600" s="33"/>
      <c r="U600" s="32" t="s">
        <v>1505</v>
      </c>
      <c r="V600" s="36" t="s">
        <v>1506</v>
      </c>
    </row>
    <row r="601" spans="1:22" s="156" customFormat="1" ht="409.5" x14ac:dyDescent="0.25">
      <c r="A601" s="6" t="s">
        <v>1507</v>
      </c>
      <c r="B601" s="32" t="s">
        <v>31</v>
      </c>
      <c r="C601" s="32" t="s">
        <v>32</v>
      </c>
      <c r="D601" s="32" t="s">
        <v>1192</v>
      </c>
      <c r="E601" s="32" t="s">
        <v>1193</v>
      </c>
      <c r="F601" s="32" t="s">
        <v>1194</v>
      </c>
      <c r="G601" s="32">
        <v>80111600</v>
      </c>
      <c r="H601" s="32" t="s">
        <v>1480</v>
      </c>
      <c r="I601" s="32" t="s">
        <v>56</v>
      </c>
      <c r="J601" s="32" t="s">
        <v>38</v>
      </c>
      <c r="K601" s="32" t="s">
        <v>266</v>
      </c>
      <c r="L601" s="32" t="s">
        <v>266</v>
      </c>
      <c r="M601" s="32" t="s">
        <v>1206</v>
      </c>
      <c r="N601" s="34">
        <v>2403020</v>
      </c>
      <c r="O601" s="66">
        <v>9612080</v>
      </c>
      <c r="P601" s="32" t="s">
        <v>245</v>
      </c>
      <c r="Q601" s="33" t="s">
        <v>41</v>
      </c>
      <c r="R601" s="33" t="s">
        <v>42</v>
      </c>
      <c r="S601" s="33" t="s">
        <v>43</v>
      </c>
      <c r="T601" s="33"/>
      <c r="U601" s="32" t="s">
        <v>1505</v>
      </c>
      <c r="V601" s="36" t="s">
        <v>1506</v>
      </c>
    </row>
    <row r="602" spans="1:22" s="156" customFormat="1" ht="409.5" x14ac:dyDescent="0.25">
      <c r="A602" s="6" t="s">
        <v>1508</v>
      </c>
      <c r="B602" s="32" t="s">
        <v>31</v>
      </c>
      <c r="C602" s="32" t="s">
        <v>32</v>
      </c>
      <c r="D602" s="32" t="s">
        <v>1192</v>
      </c>
      <c r="E602" s="32" t="s">
        <v>1193</v>
      </c>
      <c r="F602" s="32" t="s">
        <v>1194</v>
      </c>
      <c r="G602" s="32">
        <v>80111600</v>
      </c>
      <c r="H602" s="32" t="s">
        <v>1480</v>
      </c>
      <c r="I602" s="32" t="s">
        <v>56</v>
      </c>
      <c r="J602" s="32" t="s">
        <v>38</v>
      </c>
      <c r="K602" s="32" t="s">
        <v>254</v>
      </c>
      <c r="L602" s="32" t="s">
        <v>254</v>
      </c>
      <c r="M602" s="32" t="s">
        <v>1202</v>
      </c>
      <c r="N602" s="34">
        <v>2403020</v>
      </c>
      <c r="O602" s="66">
        <v>14418120</v>
      </c>
      <c r="P602" s="32" t="s">
        <v>245</v>
      </c>
      <c r="Q602" s="33" t="s">
        <v>41</v>
      </c>
      <c r="R602" s="33" t="s">
        <v>42</v>
      </c>
      <c r="S602" s="33" t="s">
        <v>43</v>
      </c>
      <c r="T602" s="33"/>
      <c r="U602" s="32" t="s">
        <v>1509</v>
      </c>
      <c r="V602" s="36" t="s">
        <v>1502</v>
      </c>
    </row>
    <row r="603" spans="1:22" s="156" customFormat="1" ht="409.5" x14ac:dyDescent="0.25">
      <c r="A603" s="6" t="s">
        <v>1510</v>
      </c>
      <c r="B603" s="32" t="s">
        <v>31</v>
      </c>
      <c r="C603" s="32" t="s">
        <v>32</v>
      </c>
      <c r="D603" s="32" t="s">
        <v>1192</v>
      </c>
      <c r="E603" s="32" t="s">
        <v>1193</v>
      </c>
      <c r="F603" s="32" t="s">
        <v>1194</v>
      </c>
      <c r="G603" s="32">
        <v>80111600</v>
      </c>
      <c r="H603" s="32" t="s">
        <v>1480</v>
      </c>
      <c r="I603" s="32" t="s">
        <v>56</v>
      </c>
      <c r="J603" s="32" t="s">
        <v>38</v>
      </c>
      <c r="K603" s="32" t="s">
        <v>266</v>
      </c>
      <c r="L603" s="32" t="s">
        <v>266</v>
      </c>
      <c r="M603" s="32" t="s">
        <v>1206</v>
      </c>
      <c r="N603" s="34">
        <v>2403020</v>
      </c>
      <c r="O603" s="66">
        <v>9612080</v>
      </c>
      <c r="P603" s="32" t="s">
        <v>245</v>
      </c>
      <c r="Q603" s="33" t="s">
        <v>41</v>
      </c>
      <c r="R603" s="33" t="s">
        <v>42</v>
      </c>
      <c r="S603" s="33" t="s">
        <v>43</v>
      </c>
      <c r="T603" s="33"/>
      <c r="U603" s="32" t="s">
        <v>1509</v>
      </c>
      <c r="V603" s="36" t="s">
        <v>1502</v>
      </c>
    </row>
    <row r="604" spans="1:22" s="156" customFormat="1" ht="409.5" x14ac:dyDescent="0.25">
      <c r="A604" s="6" t="s">
        <v>1511</v>
      </c>
      <c r="B604" s="32" t="s">
        <v>31</v>
      </c>
      <c r="C604" s="32" t="s">
        <v>32</v>
      </c>
      <c r="D604" s="32" t="s">
        <v>1192</v>
      </c>
      <c r="E604" s="32" t="s">
        <v>1193</v>
      </c>
      <c r="F604" s="32" t="s">
        <v>1194</v>
      </c>
      <c r="G604" s="32">
        <v>80111600</v>
      </c>
      <c r="H604" s="32" t="s">
        <v>1480</v>
      </c>
      <c r="I604" s="32" t="s">
        <v>56</v>
      </c>
      <c r="J604" s="32" t="s">
        <v>38</v>
      </c>
      <c r="K604" s="32" t="s">
        <v>254</v>
      </c>
      <c r="L604" s="32" t="s">
        <v>254</v>
      </c>
      <c r="M604" s="32" t="s">
        <v>1202</v>
      </c>
      <c r="N604" s="34">
        <v>2403020</v>
      </c>
      <c r="O604" s="66">
        <v>14418120</v>
      </c>
      <c r="P604" s="32" t="s">
        <v>245</v>
      </c>
      <c r="Q604" s="33" t="s">
        <v>41</v>
      </c>
      <c r="R604" s="33" t="s">
        <v>42</v>
      </c>
      <c r="S604" s="33" t="s">
        <v>43</v>
      </c>
      <c r="T604" s="33"/>
      <c r="U604" s="32" t="s">
        <v>1512</v>
      </c>
      <c r="V604" s="36" t="s">
        <v>1513</v>
      </c>
    </row>
    <row r="605" spans="1:22" s="156" customFormat="1" ht="409.5" x14ac:dyDescent="0.25">
      <c r="A605" s="6" t="s">
        <v>1514</v>
      </c>
      <c r="B605" s="32" t="s">
        <v>31</v>
      </c>
      <c r="C605" s="32" t="s">
        <v>32</v>
      </c>
      <c r="D605" s="32" t="s">
        <v>1192</v>
      </c>
      <c r="E605" s="32" t="s">
        <v>1193</v>
      </c>
      <c r="F605" s="32" t="s">
        <v>1194</v>
      </c>
      <c r="G605" s="32">
        <v>80111600</v>
      </c>
      <c r="H605" s="32" t="s">
        <v>1480</v>
      </c>
      <c r="I605" s="32" t="s">
        <v>56</v>
      </c>
      <c r="J605" s="32" t="s">
        <v>38</v>
      </c>
      <c r="K605" s="32" t="s">
        <v>266</v>
      </c>
      <c r="L605" s="32" t="s">
        <v>266</v>
      </c>
      <c r="M605" s="32" t="s">
        <v>1206</v>
      </c>
      <c r="N605" s="34">
        <v>2403020</v>
      </c>
      <c r="O605" s="66">
        <v>9612080</v>
      </c>
      <c r="P605" s="32" t="s">
        <v>245</v>
      </c>
      <c r="Q605" s="33" t="s">
        <v>41</v>
      </c>
      <c r="R605" s="33" t="s">
        <v>42</v>
      </c>
      <c r="S605" s="33" t="s">
        <v>43</v>
      </c>
      <c r="T605" s="33"/>
      <c r="U605" s="32" t="s">
        <v>1512</v>
      </c>
      <c r="V605" s="36" t="s">
        <v>1513</v>
      </c>
    </row>
    <row r="606" spans="1:22" s="156" customFormat="1" ht="409.5" x14ac:dyDescent="0.25">
      <c r="A606" s="6" t="s">
        <v>1515</v>
      </c>
      <c r="B606" s="32" t="s">
        <v>31</v>
      </c>
      <c r="C606" s="32" t="s">
        <v>32</v>
      </c>
      <c r="D606" s="32" t="s">
        <v>1192</v>
      </c>
      <c r="E606" s="32" t="s">
        <v>1193</v>
      </c>
      <c r="F606" s="32" t="s">
        <v>1194</v>
      </c>
      <c r="G606" s="32">
        <v>80111600</v>
      </c>
      <c r="H606" s="32" t="s">
        <v>1516</v>
      </c>
      <c r="I606" s="32" t="s">
        <v>56</v>
      </c>
      <c r="J606" s="32" t="s">
        <v>38</v>
      </c>
      <c r="K606" s="32" t="s">
        <v>254</v>
      </c>
      <c r="L606" s="32" t="s">
        <v>254</v>
      </c>
      <c r="M606" s="32" t="s">
        <v>1202</v>
      </c>
      <c r="N606" s="34">
        <v>3500000</v>
      </c>
      <c r="O606" s="66">
        <v>21000000</v>
      </c>
      <c r="P606" s="32" t="s">
        <v>245</v>
      </c>
      <c r="Q606" s="33" t="s">
        <v>41</v>
      </c>
      <c r="R606" s="33" t="s">
        <v>42</v>
      </c>
      <c r="S606" s="33" t="s">
        <v>43</v>
      </c>
      <c r="T606" s="33"/>
      <c r="U606" s="32" t="s">
        <v>1517</v>
      </c>
      <c r="V606" s="36" t="s">
        <v>1518</v>
      </c>
    </row>
    <row r="607" spans="1:22" s="156" customFormat="1" ht="409.5" x14ac:dyDescent="0.25">
      <c r="A607" s="6" t="s">
        <v>1519</v>
      </c>
      <c r="B607" s="32" t="s">
        <v>31</v>
      </c>
      <c r="C607" s="32" t="s">
        <v>32</v>
      </c>
      <c r="D607" s="32" t="s">
        <v>1192</v>
      </c>
      <c r="E607" s="32" t="s">
        <v>1193</v>
      </c>
      <c r="F607" s="32" t="s">
        <v>1194</v>
      </c>
      <c r="G607" s="32">
        <v>80111600</v>
      </c>
      <c r="H607" s="32" t="s">
        <v>1516</v>
      </c>
      <c r="I607" s="32" t="s">
        <v>56</v>
      </c>
      <c r="J607" s="32" t="s">
        <v>38</v>
      </c>
      <c r="K607" s="32" t="s">
        <v>266</v>
      </c>
      <c r="L607" s="32" t="s">
        <v>266</v>
      </c>
      <c r="M607" s="32" t="s">
        <v>1206</v>
      </c>
      <c r="N607" s="34">
        <v>3500000</v>
      </c>
      <c r="O607" s="66">
        <v>14000000</v>
      </c>
      <c r="P607" s="32" t="s">
        <v>245</v>
      </c>
      <c r="Q607" s="33" t="s">
        <v>41</v>
      </c>
      <c r="R607" s="33" t="s">
        <v>42</v>
      </c>
      <c r="S607" s="33" t="s">
        <v>43</v>
      </c>
      <c r="T607" s="33"/>
      <c r="U607" s="32" t="s">
        <v>1517</v>
      </c>
      <c r="V607" s="36" t="s">
        <v>1518</v>
      </c>
    </row>
    <row r="608" spans="1:22" s="156" customFormat="1" ht="409.5" x14ac:dyDescent="0.25">
      <c r="A608" s="6" t="s">
        <v>1520</v>
      </c>
      <c r="B608" s="32" t="s">
        <v>31</v>
      </c>
      <c r="C608" s="32" t="s">
        <v>32</v>
      </c>
      <c r="D608" s="32" t="s">
        <v>1192</v>
      </c>
      <c r="E608" s="32" t="s">
        <v>1193</v>
      </c>
      <c r="F608" s="32" t="s">
        <v>1194</v>
      </c>
      <c r="G608" s="32">
        <v>80111600</v>
      </c>
      <c r="H608" s="32" t="s">
        <v>1521</v>
      </c>
      <c r="I608" s="32" t="s">
        <v>56</v>
      </c>
      <c r="J608" s="32" t="s">
        <v>38</v>
      </c>
      <c r="K608" s="32" t="s">
        <v>254</v>
      </c>
      <c r="L608" s="32" t="s">
        <v>254</v>
      </c>
      <c r="M608" s="32" t="s">
        <v>1202</v>
      </c>
      <c r="N608" s="34">
        <v>3708000</v>
      </c>
      <c r="O608" s="66">
        <v>22248000</v>
      </c>
      <c r="P608" s="32" t="s">
        <v>245</v>
      </c>
      <c r="Q608" s="33" t="s">
        <v>41</v>
      </c>
      <c r="R608" s="33" t="s">
        <v>42</v>
      </c>
      <c r="S608" s="33" t="s">
        <v>43</v>
      </c>
      <c r="T608" s="33"/>
      <c r="U608" s="32" t="s">
        <v>1522</v>
      </c>
      <c r="V608" s="36" t="s">
        <v>1523</v>
      </c>
    </row>
    <row r="609" spans="1:22" s="156" customFormat="1" ht="409.5" x14ac:dyDescent="0.25">
      <c r="A609" s="6" t="s">
        <v>1524</v>
      </c>
      <c r="B609" s="32" t="s">
        <v>31</v>
      </c>
      <c r="C609" s="32" t="s">
        <v>32</v>
      </c>
      <c r="D609" s="32" t="s">
        <v>1192</v>
      </c>
      <c r="E609" s="32" t="s">
        <v>1193</v>
      </c>
      <c r="F609" s="32" t="s">
        <v>1194</v>
      </c>
      <c r="G609" s="32">
        <v>80111600</v>
      </c>
      <c r="H609" s="32" t="s">
        <v>1521</v>
      </c>
      <c r="I609" s="32" t="s">
        <v>56</v>
      </c>
      <c r="J609" s="32" t="s">
        <v>38</v>
      </c>
      <c r="K609" s="32" t="s">
        <v>266</v>
      </c>
      <c r="L609" s="32" t="s">
        <v>266</v>
      </c>
      <c r="M609" s="32" t="s">
        <v>1206</v>
      </c>
      <c r="N609" s="34">
        <v>3708000</v>
      </c>
      <c r="O609" s="66">
        <v>14832000</v>
      </c>
      <c r="P609" s="32" t="s">
        <v>245</v>
      </c>
      <c r="Q609" s="33" t="s">
        <v>41</v>
      </c>
      <c r="R609" s="33" t="s">
        <v>42</v>
      </c>
      <c r="S609" s="33" t="s">
        <v>43</v>
      </c>
      <c r="T609" s="33"/>
      <c r="U609" s="32" t="s">
        <v>1522</v>
      </c>
      <c r="V609" s="36" t="s">
        <v>1523</v>
      </c>
    </row>
    <row r="610" spans="1:22" s="156" customFormat="1" ht="409.5" x14ac:dyDescent="0.25">
      <c r="A610" s="6" t="s">
        <v>1525</v>
      </c>
      <c r="B610" s="32" t="s">
        <v>31</v>
      </c>
      <c r="C610" s="32" t="s">
        <v>32</v>
      </c>
      <c r="D610" s="32" t="s">
        <v>1192</v>
      </c>
      <c r="E610" s="32" t="s">
        <v>1193</v>
      </c>
      <c r="F610" s="32" t="s">
        <v>1194</v>
      </c>
      <c r="G610" s="32">
        <v>80111600</v>
      </c>
      <c r="H610" s="32" t="s">
        <v>1526</v>
      </c>
      <c r="I610" s="32" t="s">
        <v>56</v>
      </c>
      <c r="J610" s="32" t="s">
        <v>38</v>
      </c>
      <c r="K610" s="32" t="s">
        <v>254</v>
      </c>
      <c r="L610" s="32" t="s">
        <v>254</v>
      </c>
      <c r="M610" s="32" t="s">
        <v>1202</v>
      </c>
      <c r="N610" s="34">
        <v>4120000</v>
      </c>
      <c r="O610" s="66">
        <v>24720000</v>
      </c>
      <c r="P610" s="32" t="s">
        <v>245</v>
      </c>
      <c r="Q610" s="33" t="s">
        <v>41</v>
      </c>
      <c r="R610" s="33" t="s">
        <v>42</v>
      </c>
      <c r="S610" s="33" t="s">
        <v>43</v>
      </c>
      <c r="T610" s="33"/>
      <c r="U610" s="32" t="s">
        <v>1527</v>
      </c>
      <c r="V610" s="36" t="s">
        <v>1528</v>
      </c>
    </row>
    <row r="611" spans="1:22" s="156" customFormat="1" ht="409.5" x14ac:dyDescent="0.25">
      <c r="A611" s="6" t="s">
        <v>1529</v>
      </c>
      <c r="B611" s="32" t="s">
        <v>31</v>
      </c>
      <c r="C611" s="32" t="s">
        <v>32</v>
      </c>
      <c r="D611" s="32" t="s">
        <v>1192</v>
      </c>
      <c r="E611" s="32" t="s">
        <v>1193</v>
      </c>
      <c r="F611" s="32" t="s">
        <v>1194</v>
      </c>
      <c r="G611" s="32">
        <v>80111600</v>
      </c>
      <c r="H611" s="32" t="s">
        <v>1526</v>
      </c>
      <c r="I611" s="32" t="s">
        <v>56</v>
      </c>
      <c r="J611" s="32" t="s">
        <v>38</v>
      </c>
      <c r="K611" s="32" t="s">
        <v>266</v>
      </c>
      <c r="L611" s="32" t="s">
        <v>266</v>
      </c>
      <c r="M611" s="32" t="s">
        <v>1206</v>
      </c>
      <c r="N611" s="34">
        <v>4120000</v>
      </c>
      <c r="O611" s="66">
        <v>16480000</v>
      </c>
      <c r="P611" s="32" t="s">
        <v>245</v>
      </c>
      <c r="Q611" s="33" t="s">
        <v>41</v>
      </c>
      <c r="R611" s="33" t="s">
        <v>42</v>
      </c>
      <c r="S611" s="33" t="s">
        <v>43</v>
      </c>
      <c r="T611" s="33"/>
      <c r="U611" s="32" t="s">
        <v>1527</v>
      </c>
      <c r="V611" s="36" t="s">
        <v>1528</v>
      </c>
    </row>
    <row r="612" spans="1:22" s="156" customFormat="1" ht="409.5" x14ac:dyDescent="0.25">
      <c r="A612" s="6" t="s">
        <v>1530</v>
      </c>
      <c r="B612" s="32" t="s">
        <v>31</v>
      </c>
      <c r="C612" s="32" t="s">
        <v>32</v>
      </c>
      <c r="D612" s="32" t="s">
        <v>1192</v>
      </c>
      <c r="E612" s="32" t="s">
        <v>1193</v>
      </c>
      <c r="F612" s="32" t="s">
        <v>1194</v>
      </c>
      <c r="G612" s="32">
        <v>80111600</v>
      </c>
      <c r="H612" s="32" t="s">
        <v>1531</v>
      </c>
      <c r="I612" s="32" t="s">
        <v>56</v>
      </c>
      <c r="J612" s="32" t="s">
        <v>38</v>
      </c>
      <c r="K612" s="32" t="s">
        <v>254</v>
      </c>
      <c r="L612" s="32" t="s">
        <v>254</v>
      </c>
      <c r="M612" s="32" t="s">
        <v>1202</v>
      </c>
      <c r="N612" s="34">
        <v>4490000</v>
      </c>
      <c r="O612" s="66">
        <f>4490000*6</f>
        <v>26940000</v>
      </c>
      <c r="P612" s="32" t="s">
        <v>245</v>
      </c>
      <c r="Q612" s="33" t="s">
        <v>41</v>
      </c>
      <c r="R612" s="33" t="s">
        <v>42</v>
      </c>
      <c r="S612" s="33" t="s">
        <v>43</v>
      </c>
      <c r="T612" s="33"/>
      <c r="U612" s="32" t="s">
        <v>1532</v>
      </c>
      <c r="V612" s="36" t="s">
        <v>1533</v>
      </c>
    </row>
    <row r="613" spans="1:22" s="156" customFormat="1" ht="409.5" x14ac:dyDescent="0.25">
      <c r="A613" s="6" t="s">
        <v>1534</v>
      </c>
      <c r="B613" s="32" t="s">
        <v>31</v>
      </c>
      <c r="C613" s="32" t="s">
        <v>32</v>
      </c>
      <c r="D613" s="32" t="s">
        <v>1192</v>
      </c>
      <c r="E613" s="32" t="s">
        <v>1193</v>
      </c>
      <c r="F613" s="32" t="s">
        <v>1194</v>
      </c>
      <c r="G613" s="32">
        <v>80111600</v>
      </c>
      <c r="H613" s="32" t="s">
        <v>1531</v>
      </c>
      <c r="I613" s="32" t="s">
        <v>56</v>
      </c>
      <c r="J613" s="32" t="s">
        <v>38</v>
      </c>
      <c r="K613" s="32" t="s">
        <v>266</v>
      </c>
      <c r="L613" s="32" t="s">
        <v>266</v>
      </c>
      <c r="M613" s="32" t="s">
        <v>1535</v>
      </c>
      <c r="N613" s="34">
        <v>4490000</v>
      </c>
      <c r="O613" s="66">
        <v>19007667</v>
      </c>
      <c r="P613" s="32" t="s">
        <v>245</v>
      </c>
      <c r="Q613" s="33" t="s">
        <v>41</v>
      </c>
      <c r="R613" s="33" t="s">
        <v>42</v>
      </c>
      <c r="S613" s="33" t="s">
        <v>43</v>
      </c>
      <c r="T613" s="33"/>
      <c r="U613" s="32" t="s">
        <v>1532</v>
      </c>
      <c r="V613" s="36" t="s">
        <v>1533</v>
      </c>
    </row>
    <row r="614" spans="1:22" s="156" customFormat="1" ht="409.5" x14ac:dyDescent="0.25">
      <c r="A614" s="6" t="s">
        <v>1536</v>
      </c>
      <c r="B614" s="32" t="s">
        <v>31</v>
      </c>
      <c r="C614" s="32" t="s">
        <v>32</v>
      </c>
      <c r="D614" s="32" t="s">
        <v>1192</v>
      </c>
      <c r="E614" s="32" t="s">
        <v>1193</v>
      </c>
      <c r="F614" s="32" t="s">
        <v>1194</v>
      </c>
      <c r="G614" s="32">
        <v>80111600</v>
      </c>
      <c r="H614" s="32" t="s">
        <v>1537</v>
      </c>
      <c r="I614" s="32" t="s">
        <v>56</v>
      </c>
      <c r="J614" s="32" t="s">
        <v>38</v>
      </c>
      <c r="K614" s="32" t="s">
        <v>254</v>
      </c>
      <c r="L614" s="32" t="s">
        <v>254</v>
      </c>
      <c r="M614" s="32">
        <v>6</v>
      </c>
      <c r="N614" s="34">
        <v>5756400</v>
      </c>
      <c r="O614" s="66">
        <f>5756400*6</f>
        <v>34538400</v>
      </c>
      <c r="P614" s="32" t="s">
        <v>245</v>
      </c>
      <c r="Q614" s="33" t="s">
        <v>41</v>
      </c>
      <c r="R614" s="33" t="s">
        <v>42</v>
      </c>
      <c r="S614" s="33" t="s">
        <v>43</v>
      </c>
      <c r="T614" s="33"/>
      <c r="U614" s="32" t="s">
        <v>1538</v>
      </c>
      <c r="V614" s="36" t="s">
        <v>1275</v>
      </c>
    </row>
    <row r="615" spans="1:22" s="156" customFormat="1" ht="409.5" x14ac:dyDescent="0.25">
      <c r="A615" s="6" t="s">
        <v>1539</v>
      </c>
      <c r="B615" s="67" t="s">
        <v>31</v>
      </c>
      <c r="C615" s="68" t="s">
        <v>32</v>
      </c>
      <c r="D615" s="68" t="s">
        <v>1192</v>
      </c>
      <c r="E615" s="32" t="s">
        <v>1193</v>
      </c>
      <c r="F615" s="32" t="s">
        <v>1194</v>
      </c>
      <c r="G615" s="68">
        <v>80111600</v>
      </c>
      <c r="H615" s="68" t="s">
        <v>1540</v>
      </c>
      <c r="I615" s="68" t="s">
        <v>56</v>
      </c>
      <c r="J615" s="68" t="s">
        <v>38</v>
      </c>
      <c r="K615" s="68" t="s">
        <v>254</v>
      </c>
      <c r="L615" s="68" t="s">
        <v>254</v>
      </c>
      <c r="M615" s="68" t="s">
        <v>1202</v>
      </c>
      <c r="N615" s="69">
        <v>4277000</v>
      </c>
      <c r="O615" s="66">
        <v>25662000</v>
      </c>
      <c r="P615" s="68" t="s">
        <v>245</v>
      </c>
      <c r="Q615" s="68" t="s">
        <v>41</v>
      </c>
      <c r="R615" s="68" t="s">
        <v>42</v>
      </c>
      <c r="S615" s="68" t="s">
        <v>43</v>
      </c>
      <c r="T615" s="68" t="s">
        <v>0</v>
      </c>
      <c r="U615" s="68" t="s">
        <v>1541</v>
      </c>
      <c r="V615" s="144" t="s">
        <v>1542</v>
      </c>
    </row>
    <row r="616" spans="1:22" s="156" customFormat="1" ht="409.5" x14ac:dyDescent="0.25">
      <c r="A616" s="6" t="s">
        <v>1543</v>
      </c>
      <c r="B616" s="67" t="s">
        <v>31</v>
      </c>
      <c r="C616" s="68" t="s">
        <v>32</v>
      </c>
      <c r="D616" s="68" t="s">
        <v>1192</v>
      </c>
      <c r="E616" s="32" t="s">
        <v>1193</v>
      </c>
      <c r="F616" s="32" t="s">
        <v>1194</v>
      </c>
      <c r="G616" s="68">
        <v>80111600</v>
      </c>
      <c r="H616" s="68" t="s">
        <v>1540</v>
      </c>
      <c r="I616" s="68" t="s">
        <v>56</v>
      </c>
      <c r="J616" s="68" t="s">
        <v>38</v>
      </c>
      <c r="K616" s="68" t="s">
        <v>266</v>
      </c>
      <c r="L616" s="68" t="s">
        <v>266</v>
      </c>
      <c r="M616" s="68" t="s">
        <v>1544</v>
      </c>
      <c r="N616" s="69">
        <v>4277000</v>
      </c>
      <c r="O616" s="66">
        <v>19246500</v>
      </c>
      <c r="P616" s="68" t="s">
        <v>245</v>
      </c>
      <c r="Q616" s="68" t="s">
        <v>41</v>
      </c>
      <c r="R616" s="68" t="s">
        <v>42</v>
      </c>
      <c r="S616" s="68" t="s">
        <v>43</v>
      </c>
      <c r="T616" s="68" t="s">
        <v>0</v>
      </c>
      <c r="U616" s="68" t="s">
        <v>1541</v>
      </c>
      <c r="V616" s="144" t="s">
        <v>1542</v>
      </c>
    </row>
    <row r="617" spans="1:22" s="156" customFormat="1" ht="409.5" x14ac:dyDescent="0.25">
      <c r="A617" s="6" t="s">
        <v>1545</v>
      </c>
      <c r="B617" s="67" t="s">
        <v>31</v>
      </c>
      <c r="C617" s="68" t="s">
        <v>32</v>
      </c>
      <c r="D617" s="68" t="s">
        <v>1192</v>
      </c>
      <c r="E617" s="32" t="s">
        <v>1193</v>
      </c>
      <c r="F617" s="32" t="s">
        <v>1194</v>
      </c>
      <c r="G617" s="68">
        <v>80111600</v>
      </c>
      <c r="H617" s="68" t="s">
        <v>1546</v>
      </c>
      <c r="I617" s="68" t="s">
        <v>56</v>
      </c>
      <c r="J617" s="68" t="s">
        <v>38</v>
      </c>
      <c r="K617" s="68" t="s">
        <v>254</v>
      </c>
      <c r="L617" s="68" t="s">
        <v>254</v>
      </c>
      <c r="M617" s="68" t="s">
        <v>1202</v>
      </c>
      <c r="N617" s="69">
        <v>3422000</v>
      </c>
      <c r="O617" s="66">
        <v>20532000</v>
      </c>
      <c r="P617" s="68" t="s">
        <v>245</v>
      </c>
      <c r="Q617" s="68" t="s">
        <v>41</v>
      </c>
      <c r="R617" s="68" t="s">
        <v>42</v>
      </c>
      <c r="S617" s="68" t="s">
        <v>43</v>
      </c>
      <c r="T617" s="68" t="s">
        <v>0</v>
      </c>
      <c r="U617" s="68" t="s">
        <v>1547</v>
      </c>
      <c r="V617" s="144" t="s">
        <v>1548</v>
      </c>
    </row>
    <row r="618" spans="1:22" s="156" customFormat="1" ht="409.5" x14ac:dyDescent="0.25">
      <c r="A618" s="6" t="s">
        <v>1549</v>
      </c>
      <c r="B618" s="32" t="s">
        <v>31</v>
      </c>
      <c r="C618" s="32" t="s">
        <v>32</v>
      </c>
      <c r="D618" s="32" t="s">
        <v>1192</v>
      </c>
      <c r="E618" s="32" t="s">
        <v>1193</v>
      </c>
      <c r="F618" s="32" t="s">
        <v>1194</v>
      </c>
      <c r="G618" s="32">
        <v>80111600</v>
      </c>
      <c r="H618" s="32" t="s">
        <v>1550</v>
      </c>
      <c r="I618" s="32" t="s">
        <v>37</v>
      </c>
      <c r="J618" s="32" t="s">
        <v>38</v>
      </c>
      <c r="K618" s="32" t="s">
        <v>254</v>
      </c>
      <c r="L618" s="32" t="s">
        <v>254</v>
      </c>
      <c r="M618" s="32" t="s">
        <v>1229</v>
      </c>
      <c r="N618" s="34">
        <v>4429000</v>
      </c>
      <c r="O618" s="66">
        <v>50933500</v>
      </c>
      <c r="P618" s="32" t="s">
        <v>245</v>
      </c>
      <c r="Q618" s="33" t="s">
        <v>41</v>
      </c>
      <c r="R618" s="33" t="s">
        <v>42</v>
      </c>
      <c r="S618" s="33" t="s">
        <v>43</v>
      </c>
      <c r="T618" s="33"/>
      <c r="U618" s="32" t="s">
        <v>1551</v>
      </c>
      <c r="V618" s="36" t="s">
        <v>1552</v>
      </c>
    </row>
    <row r="619" spans="1:22" s="156" customFormat="1" ht="409.5" x14ac:dyDescent="0.25">
      <c r="A619" s="6" t="s">
        <v>1553</v>
      </c>
      <c r="B619" s="96" t="s">
        <v>31</v>
      </c>
      <c r="C619" s="52" t="s">
        <v>32</v>
      </c>
      <c r="D619" s="52" t="s">
        <v>1192</v>
      </c>
      <c r="E619" s="80" t="s">
        <v>1193</v>
      </c>
      <c r="F619" s="80" t="s">
        <v>1194</v>
      </c>
      <c r="G619" s="52">
        <v>80111600</v>
      </c>
      <c r="H619" s="52" t="s">
        <v>1376</v>
      </c>
      <c r="I619" s="52" t="s">
        <v>56</v>
      </c>
      <c r="J619" s="79" t="s">
        <v>38</v>
      </c>
      <c r="K619" s="79" t="s">
        <v>254</v>
      </c>
      <c r="L619" s="52" t="s">
        <v>254</v>
      </c>
      <c r="M619" s="113">
        <v>5</v>
      </c>
      <c r="N619" s="105">
        <v>2240000</v>
      </c>
      <c r="O619" s="111">
        <v>11200000</v>
      </c>
      <c r="P619" s="109" t="s">
        <v>1554</v>
      </c>
      <c r="Q619" s="112" t="s">
        <v>41</v>
      </c>
      <c r="R619" s="112" t="s">
        <v>1555</v>
      </c>
      <c r="S619" s="112" t="s">
        <v>43</v>
      </c>
      <c r="T619" s="110" t="s">
        <v>0</v>
      </c>
      <c r="U619" s="117" t="s">
        <v>1556</v>
      </c>
      <c r="V619" s="118" t="s">
        <v>1557</v>
      </c>
    </row>
    <row r="620" spans="1:22" s="156" customFormat="1" ht="409.5" x14ac:dyDescent="0.25">
      <c r="A620" s="6" t="s">
        <v>1558</v>
      </c>
      <c r="B620" s="96" t="s">
        <v>31</v>
      </c>
      <c r="C620" s="52" t="s">
        <v>32</v>
      </c>
      <c r="D620" s="52" t="s">
        <v>1192</v>
      </c>
      <c r="E620" s="52" t="s">
        <v>1193</v>
      </c>
      <c r="F620" s="52" t="s">
        <v>1194</v>
      </c>
      <c r="G620" s="52">
        <v>80111600</v>
      </c>
      <c r="H620" s="52" t="s">
        <v>1559</v>
      </c>
      <c r="I620" s="52" t="s">
        <v>56</v>
      </c>
      <c r="J620" s="52" t="s">
        <v>38</v>
      </c>
      <c r="K620" s="52" t="s">
        <v>1262</v>
      </c>
      <c r="L620" s="52" t="s">
        <v>1262</v>
      </c>
      <c r="M620" s="113">
        <v>5</v>
      </c>
      <c r="N620" s="105">
        <v>2240000</v>
      </c>
      <c r="O620" s="105">
        <v>11200000</v>
      </c>
      <c r="P620" s="104" t="s">
        <v>1554</v>
      </c>
      <c r="Q620" s="54" t="s">
        <v>41</v>
      </c>
      <c r="R620" s="54" t="s">
        <v>42</v>
      </c>
      <c r="S620" s="54" t="s">
        <v>43</v>
      </c>
      <c r="T620" s="113" t="s">
        <v>0</v>
      </c>
      <c r="U620" s="60" t="s">
        <v>1556</v>
      </c>
      <c r="V620" s="119" t="s">
        <v>1557</v>
      </c>
    </row>
    <row r="621" spans="1:22" s="156" customFormat="1" ht="409.5" x14ac:dyDescent="0.25">
      <c r="A621" s="6" t="s">
        <v>1560</v>
      </c>
      <c r="B621" s="32" t="s">
        <v>31</v>
      </c>
      <c r="C621" s="32" t="s">
        <v>32</v>
      </c>
      <c r="D621" s="32" t="s">
        <v>1192</v>
      </c>
      <c r="E621" s="32" t="s">
        <v>1193</v>
      </c>
      <c r="F621" s="32" t="s">
        <v>1194</v>
      </c>
      <c r="G621" s="32">
        <v>80111600</v>
      </c>
      <c r="H621" s="32" t="s">
        <v>1561</v>
      </c>
      <c r="I621" s="32" t="s">
        <v>56</v>
      </c>
      <c r="J621" s="32" t="s">
        <v>38</v>
      </c>
      <c r="K621" s="32" t="s">
        <v>254</v>
      </c>
      <c r="L621" s="32" t="s">
        <v>254</v>
      </c>
      <c r="M621" s="32">
        <v>5</v>
      </c>
      <c r="N621" s="34">
        <v>2060000</v>
      </c>
      <c r="O621" s="66">
        <f>2060000*5</f>
        <v>10300000</v>
      </c>
      <c r="P621" s="32" t="s">
        <v>1554</v>
      </c>
      <c r="Q621" s="33" t="s">
        <v>41</v>
      </c>
      <c r="R621" s="33" t="s">
        <v>42</v>
      </c>
      <c r="S621" s="33" t="s">
        <v>43</v>
      </c>
      <c r="T621" s="33"/>
      <c r="U621" s="32" t="s">
        <v>1562</v>
      </c>
      <c r="V621" s="36" t="s">
        <v>1563</v>
      </c>
    </row>
    <row r="622" spans="1:22" s="156" customFormat="1" ht="409.5" x14ac:dyDescent="0.25">
      <c r="A622" s="6" t="s">
        <v>1564</v>
      </c>
      <c r="B622" s="32" t="s">
        <v>31</v>
      </c>
      <c r="C622" s="32" t="s">
        <v>32</v>
      </c>
      <c r="D622" s="32" t="s">
        <v>1192</v>
      </c>
      <c r="E622" s="32" t="s">
        <v>1193</v>
      </c>
      <c r="F622" s="32" t="s">
        <v>1194</v>
      </c>
      <c r="G622" s="32">
        <v>80111600</v>
      </c>
      <c r="H622" s="32" t="s">
        <v>1561</v>
      </c>
      <c r="I622" s="32" t="s">
        <v>56</v>
      </c>
      <c r="J622" s="32" t="s">
        <v>38</v>
      </c>
      <c r="K622" s="32" t="s">
        <v>1262</v>
      </c>
      <c r="L622" s="32" t="s">
        <v>1262</v>
      </c>
      <c r="M622" s="32">
        <v>3</v>
      </c>
      <c r="N622" s="34">
        <v>2060000</v>
      </c>
      <c r="O622" s="66">
        <f>2060000*3</f>
        <v>6180000</v>
      </c>
      <c r="P622" s="32" t="s">
        <v>1554</v>
      </c>
      <c r="Q622" s="33" t="s">
        <v>41</v>
      </c>
      <c r="R622" s="33" t="s">
        <v>42</v>
      </c>
      <c r="S622" s="33" t="s">
        <v>43</v>
      </c>
      <c r="T622" s="33"/>
      <c r="U622" s="32" t="s">
        <v>1562</v>
      </c>
      <c r="V622" s="36" t="s">
        <v>1563</v>
      </c>
    </row>
    <row r="623" spans="1:22" s="156" customFormat="1" ht="409.5" x14ac:dyDescent="0.25">
      <c r="A623" s="6" t="s">
        <v>1565</v>
      </c>
      <c r="B623" s="104" t="s">
        <v>31</v>
      </c>
      <c r="C623" s="104" t="s">
        <v>32</v>
      </c>
      <c r="D623" s="104" t="s">
        <v>1192</v>
      </c>
      <c r="E623" s="104" t="s">
        <v>1193</v>
      </c>
      <c r="F623" s="104" t="s">
        <v>1194</v>
      </c>
      <c r="G623" s="104">
        <v>80111600</v>
      </c>
      <c r="H623" s="104" t="s">
        <v>1566</v>
      </c>
      <c r="I623" s="104" t="s">
        <v>56</v>
      </c>
      <c r="J623" s="104" t="s">
        <v>38</v>
      </c>
      <c r="K623" s="104" t="s">
        <v>254</v>
      </c>
      <c r="L623" s="104" t="s">
        <v>254</v>
      </c>
      <c r="M623" s="104">
        <v>5</v>
      </c>
      <c r="N623" s="105">
        <v>2240000</v>
      </c>
      <c r="O623" s="105">
        <v>11200000</v>
      </c>
      <c r="P623" s="106" t="s">
        <v>1554</v>
      </c>
      <c r="Q623" s="107" t="s">
        <v>41</v>
      </c>
      <c r="R623" s="107" t="s">
        <v>42</v>
      </c>
      <c r="S623" s="107" t="s">
        <v>43</v>
      </c>
      <c r="T623" s="107" t="s">
        <v>0</v>
      </c>
      <c r="U623" s="108" t="s">
        <v>1567</v>
      </c>
      <c r="V623" s="145" t="s">
        <v>1568</v>
      </c>
    </row>
    <row r="624" spans="1:22" s="156" customFormat="1" ht="409.5" x14ac:dyDescent="0.25">
      <c r="A624" s="6" t="s">
        <v>1569</v>
      </c>
      <c r="B624" s="106" t="s">
        <v>31</v>
      </c>
      <c r="C624" s="106" t="s">
        <v>32</v>
      </c>
      <c r="D624" s="106" t="s">
        <v>1192</v>
      </c>
      <c r="E624" s="104" t="s">
        <v>1193</v>
      </c>
      <c r="F624" s="104" t="s">
        <v>1194</v>
      </c>
      <c r="G624" s="106">
        <v>80111600</v>
      </c>
      <c r="H624" s="106" t="s">
        <v>1566</v>
      </c>
      <c r="I624" s="106" t="s">
        <v>56</v>
      </c>
      <c r="J624" s="106" t="s">
        <v>38</v>
      </c>
      <c r="K624" s="106" t="s">
        <v>266</v>
      </c>
      <c r="L624" s="106" t="s">
        <v>266</v>
      </c>
      <c r="M624" s="113">
        <v>5</v>
      </c>
      <c r="N624" s="105">
        <v>2240000</v>
      </c>
      <c r="O624" s="105">
        <v>11200000</v>
      </c>
      <c r="P624" s="104" t="s">
        <v>1554</v>
      </c>
      <c r="Q624" s="113" t="s">
        <v>41</v>
      </c>
      <c r="R624" s="113" t="s">
        <v>42</v>
      </c>
      <c r="S624" s="113" t="s">
        <v>43</v>
      </c>
      <c r="T624" s="113" t="s">
        <v>0</v>
      </c>
      <c r="U624" s="108" t="s">
        <v>1567</v>
      </c>
      <c r="V624" s="145" t="s">
        <v>1568</v>
      </c>
    </row>
    <row r="625" spans="1:22" s="156" customFormat="1" ht="409.5" x14ac:dyDescent="0.25">
      <c r="A625" s="6" t="s">
        <v>1570</v>
      </c>
      <c r="B625" s="67" t="s">
        <v>31</v>
      </c>
      <c r="C625" s="68" t="s">
        <v>32</v>
      </c>
      <c r="D625" s="68" t="s">
        <v>1192</v>
      </c>
      <c r="E625" s="32" t="s">
        <v>1193</v>
      </c>
      <c r="F625" s="32" t="s">
        <v>1194</v>
      </c>
      <c r="G625" s="68">
        <v>80111600</v>
      </c>
      <c r="H625" s="68" t="s">
        <v>1571</v>
      </c>
      <c r="I625" s="68" t="s">
        <v>56</v>
      </c>
      <c r="J625" s="68" t="s">
        <v>38</v>
      </c>
      <c r="K625" s="68" t="s">
        <v>254</v>
      </c>
      <c r="L625" s="68" t="s">
        <v>254</v>
      </c>
      <c r="M625" s="68">
        <v>5</v>
      </c>
      <c r="N625" s="69">
        <v>3090000</v>
      </c>
      <c r="O625" s="66">
        <f>3090000*5</f>
        <v>15450000</v>
      </c>
      <c r="P625" s="68" t="s">
        <v>1554</v>
      </c>
      <c r="Q625" s="73" t="s">
        <v>41</v>
      </c>
      <c r="R625" s="73" t="s">
        <v>42</v>
      </c>
      <c r="S625" s="73" t="s">
        <v>43</v>
      </c>
      <c r="T625" s="73" t="s">
        <v>0</v>
      </c>
      <c r="U625" s="68" t="s">
        <v>1572</v>
      </c>
      <c r="V625" s="144" t="s">
        <v>1573</v>
      </c>
    </row>
    <row r="626" spans="1:22" s="156" customFormat="1" ht="409.5" x14ac:dyDescent="0.25">
      <c r="A626" s="6" t="s">
        <v>1574</v>
      </c>
      <c r="B626" s="67" t="s">
        <v>31</v>
      </c>
      <c r="C626" s="68" t="s">
        <v>32</v>
      </c>
      <c r="D626" s="68" t="s">
        <v>1192</v>
      </c>
      <c r="E626" s="32" t="s">
        <v>1193</v>
      </c>
      <c r="F626" s="32" t="s">
        <v>1194</v>
      </c>
      <c r="G626" s="68">
        <v>80111600</v>
      </c>
      <c r="H626" s="68" t="s">
        <v>1571</v>
      </c>
      <c r="I626" s="68" t="s">
        <v>56</v>
      </c>
      <c r="J626" s="68" t="s">
        <v>38</v>
      </c>
      <c r="K626" s="68" t="s">
        <v>1262</v>
      </c>
      <c r="L626" s="68" t="s">
        <v>1262</v>
      </c>
      <c r="M626" s="68" t="s">
        <v>1432</v>
      </c>
      <c r="N626" s="69">
        <v>3090000</v>
      </c>
      <c r="O626" s="66">
        <v>9270000</v>
      </c>
      <c r="P626" s="68" t="s">
        <v>1554</v>
      </c>
      <c r="Q626" s="73" t="s">
        <v>41</v>
      </c>
      <c r="R626" s="73" t="s">
        <v>42</v>
      </c>
      <c r="S626" s="73" t="s">
        <v>43</v>
      </c>
      <c r="T626" s="73" t="s">
        <v>0</v>
      </c>
      <c r="U626" s="68" t="s">
        <v>1572</v>
      </c>
      <c r="V626" s="144" t="s">
        <v>1573</v>
      </c>
    </row>
    <row r="627" spans="1:22" s="156" customFormat="1" ht="409.5" x14ac:dyDescent="0.25">
      <c r="A627" s="6" t="s">
        <v>1575</v>
      </c>
      <c r="B627" s="67" t="s">
        <v>31</v>
      </c>
      <c r="C627" s="68" t="s">
        <v>32</v>
      </c>
      <c r="D627" s="68" t="s">
        <v>1192</v>
      </c>
      <c r="E627" s="32" t="s">
        <v>1193</v>
      </c>
      <c r="F627" s="32" t="s">
        <v>1194</v>
      </c>
      <c r="G627" s="68">
        <v>80111600</v>
      </c>
      <c r="H627" s="68" t="s">
        <v>1561</v>
      </c>
      <c r="I627" s="68" t="s">
        <v>56</v>
      </c>
      <c r="J627" s="68" t="s">
        <v>38</v>
      </c>
      <c r="K627" s="68" t="s">
        <v>254</v>
      </c>
      <c r="L627" s="68" t="s">
        <v>254</v>
      </c>
      <c r="M627" s="68" t="s">
        <v>1576</v>
      </c>
      <c r="N627" s="69">
        <v>3090000</v>
      </c>
      <c r="O627" s="66">
        <v>15450000</v>
      </c>
      <c r="P627" s="68" t="s">
        <v>1554</v>
      </c>
      <c r="Q627" s="73" t="s">
        <v>41</v>
      </c>
      <c r="R627" s="73" t="s">
        <v>42</v>
      </c>
      <c r="S627" s="73" t="s">
        <v>43</v>
      </c>
      <c r="T627" s="73" t="s">
        <v>0</v>
      </c>
      <c r="U627" s="68" t="s">
        <v>1577</v>
      </c>
      <c r="V627" s="144" t="s">
        <v>1578</v>
      </c>
    </row>
    <row r="628" spans="1:22" s="156" customFormat="1" ht="409.5" x14ac:dyDescent="0.25">
      <c r="A628" s="6" t="s">
        <v>1579</v>
      </c>
      <c r="B628" s="67" t="s">
        <v>31</v>
      </c>
      <c r="C628" s="68" t="s">
        <v>32</v>
      </c>
      <c r="D628" s="68" t="s">
        <v>1192</v>
      </c>
      <c r="E628" s="32" t="s">
        <v>1193</v>
      </c>
      <c r="F628" s="32" t="s">
        <v>1194</v>
      </c>
      <c r="G628" s="68">
        <v>80111600</v>
      </c>
      <c r="H628" s="68" t="s">
        <v>1561</v>
      </c>
      <c r="I628" s="68" t="s">
        <v>56</v>
      </c>
      <c r="J628" s="68" t="s">
        <v>38</v>
      </c>
      <c r="K628" s="68" t="s">
        <v>1262</v>
      </c>
      <c r="L628" s="68" t="s">
        <v>1262</v>
      </c>
      <c r="M628" s="68" t="s">
        <v>1432</v>
      </c>
      <c r="N628" s="69">
        <v>3090000</v>
      </c>
      <c r="O628" s="66">
        <v>9270000</v>
      </c>
      <c r="P628" s="68" t="s">
        <v>1554</v>
      </c>
      <c r="Q628" s="73" t="s">
        <v>41</v>
      </c>
      <c r="R628" s="73" t="s">
        <v>42</v>
      </c>
      <c r="S628" s="73" t="s">
        <v>43</v>
      </c>
      <c r="T628" s="73" t="s">
        <v>0</v>
      </c>
      <c r="U628" s="68" t="s">
        <v>1577</v>
      </c>
      <c r="V628" s="144" t="s">
        <v>1578</v>
      </c>
    </row>
    <row r="629" spans="1:22" s="156" customFormat="1" ht="409.5" x14ac:dyDescent="0.25">
      <c r="A629" s="6" t="s">
        <v>1580</v>
      </c>
      <c r="B629" s="67" t="s">
        <v>31</v>
      </c>
      <c r="C629" s="68" t="s">
        <v>32</v>
      </c>
      <c r="D629" s="68" t="s">
        <v>1192</v>
      </c>
      <c r="E629" s="32" t="s">
        <v>1193</v>
      </c>
      <c r="F629" s="32" t="s">
        <v>1194</v>
      </c>
      <c r="G629" s="68">
        <v>80111600</v>
      </c>
      <c r="H629" s="68" t="s">
        <v>1561</v>
      </c>
      <c r="I629" s="68" t="s">
        <v>56</v>
      </c>
      <c r="J629" s="68" t="s">
        <v>38</v>
      </c>
      <c r="K629" s="68" t="s">
        <v>254</v>
      </c>
      <c r="L629" s="68" t="s">
        <v>254</v>
      </c>
      <c r="M629" s="68" t="s">
        <v>1576</v>
      </c>
      <c r="N629" s="69">
        <v>3090000</v>
      </c>
      <c r="O629" s="66">
        <v>15450000</v>
      </c>
      <c r="P629" s="68" t="s">
        <v>1554</v>
      </c>
      <c r="Q629" s="68" t="s">
        <v>41</v>
      </c>
      <c r="R629" s="68" t="s">
        <v>42</v>
      </c>
      <c r="S629" s="68" t="s">
        <v>43</v>
      </c>
      <c r="T629" s="68" t="s">
        <v>0</v>
      </c>
      <c r="U629" s="68" t="s">
        <v>1581</v>
      </c>
      <c r="V629" s="144" t="s">
        <v>1582</v>
      </c>
    </row>
    <row r="630" spans="1:22" s="156" customFormat="1" ht="409.5" x14ac:dyDescent="0.25">
      <c r="A630" s="6" t="s">
        <v>1583</v>
      </c>
      <c r="B630" s="67" t="s">
        <v>31</v>
      </c>
      <c r="C630" s="68" t="s">
        <v>32</v>
      </c>
      <c r="D630" s="68" t="s">
        <v>1192</v>
      </c>
      <c r="E630" s="32" t="s">
        <v>1193</v>
      </c>
      <c r="F630" s="32" t="s">
        <v>1194</v>
      </c>
      <c r="G630" s="68">
        <v>80111600</v>
      </c>
      <c r="H630" s="68" t="s">
        <v>1561</v>
      </c>
      <c r="I630" s="68" t="s">
        <v>56</v>
      </c>
      <c r="J630" s="68" t="s">
        <v>38</v>
      </c>
      <c r="K630" s="68" t="s">
        <v>1262</v>
      </c>
      <c r="L630" s="68" t="s">
        <v>1262</v>
      </c>
      <c r="M630" s="68" t="s">
        <v>1432</v>
      </c>
      <c r="N630" s="69">
        <v>3090000</v>
      </c>
      <c r="O630" s="66">
        <v>9270000</v>
      </c>
      <c r="P630" s="68" t="s">
        <v>1554</v>
      </c>
      <c r="Q630" s="68" t="s">
        <v>41</v>
      </c>
      <c r="R630" s="68" t="s">
        <v>42</v>
      </c>
      <c r="S630" s="68" t="s">
        <v>43</v>
      </c>
      <c r="T630" s="68" t="s">
        <v>0</v>
      </c>
      <c r="U630" s="68" t="s">
        <v>1581</v>
      </c>
      <c r="V630" s="144" t="s">
        <v>1582</v>
      </c>
    </row>
    <row r="631" spans="1:22" s="156" customFormat="1" ht="409.5" x14ac:dyDescent="0.25">
      <c r="A631" s="6" t="s">
        <v>1584</v>
      </c>
      <c r="B631" s="67" t="s">
        <v>31</v>
      </c>
      <c r="C631" s="68" t="s">
        <v>32</v>
      </c>
      <c r="D631" s="68" t="s">
        <v>1192</v>
      </c>
      <c r="E631" s="32" t="s">
        <v>1193</v>
      </c>
      <c r="F631" s="32" t="s">
        <v>1194</v>
      </c>
      <c r="G631" s="68">
        <v>80111600</v>
      </c>
      <c r="H631" s="68" t="s">
        <v>1585</v>
      </c>
      <c r="I631" s="68" t="s">
        <v>56</v>
      </c>
      <c r="J631" s="68" t="s">
        <v>38</v>
      </c>
      <c r="K631" s="68" t="s">
        <v>254</v>
      </c>
      <c r="L631" s="68" t="s">
        <v>254</v>
      </c>
      <c r="M631" s="68" t="s">
        <v>1576</v>
      </c>
      <c r="N631" s="69">
        <v>3090000</v>
      </c>
      <c r="O631" s="66">
        <v>15450000</v>
      </c>
      <c r="P631" s="68" t="s">
        <v>1554</v>
      </c>
      <c r="Q631" s="68" t="s">
        <v>41</v>
      </c>
      <c r="R631" s="68" t="s">
        <v>42</v>
      </c>
      <c r="S631" s="68" t="s">
        <v>43</v>
      </c>
      <c r="T631" s="68" t="s">
        <v>0</v>
      </c>
      <c r="U631" s="68" t="s">
        <v>1586</v>
      </c>
      <c r="V631" s="144" t="s">
        <v>1587</v>
      </c>
    </row>
    <row r="632" spans="1:22" s="156" customFormat="1" ht="409.5" x14ac:dyDescent="0.25">
      <c r="A632" s="6" t="s">
        <v>1588</v>
      </c>
      <c r="B632" s="67" t="s">
        <v>31</v>
      </c>
      <c r="C632" s="68" t="s">
        <v>32</v>
      </c>
      <c r="D632" s="68" t="s">
        <v>1192</v>
      </c>
      <c r="E632" s="32" t="s">
        <v>1193</v>
      </c>
      <c r="F632" s="32" t="s">
        <v>1194</v>
      </c>
      <c r="G632" s="68">
        <v>80111600</v>
      </c>
      <c r="H632" s="68" t="s">
        <v>1589</v>
      </c>
      <c r="I632" s="68" t="s">
        <v>56</v>
      </c>
      <c r="J632" s="68" t="s">
        <v>38</v>
      </c>
      <c r="K632" s="68" t="s">
        <v>1262</v>
      </c>
      <c r="L632" s="68" t="s">
        <v>1262</v>
      </c>
      <c r="M632" s="68" t="s">
        <v>1432</v>
      </c>
      <c r="N632" s="69">
        <v>3090000</v>
      </c>
      <c r="O632" s="66">
        <v>9270000</v>
      </c>
      <c r="P632" s="68" t="s">
        <v>1554</v>
      </c>
      <c r="Q632" s="68" t="s">
        <v>41</v>
      </c>
      <c r="R632" s="68" t="s">
        <v>42</v>
      </c>
      <c r="S632" s="68" t="s">
        <v>43</v>
      </c>
      <c r="T632" s="68" t="s">
        <v>0</v>
      </c>
      <c r="U632" s="68" t="s">
        <v>1586</v>
      </c>
      <c r="V632" s="144" t="s">
        <v>1587</v>
      </c>
    </row>
    <row r="633" spans="1:22" s="156" customFormat="1" ht="409.5" x14ac:dyDescent="0.25">
      <c r="A633" s="6" t="s">
        <v>1590</v>
      </c>
      <c r="B633" s="67" t="s">
        <v>31</v>
      </c>
      <c r="C633" s="68" t="s">
        <v>32</v>
      </c>
      <c r="D633" s="68" t="s">
        <v>1192</v>
      </c>
      <c r="E633" s="32" t="s">
        <v>1193</v>
      </c>
      <c r="F633" s="32" t="s">
        <v>1194</v>
      </c>
      <c r="G633" s="68">
        <v>80111600</v>
      </c>
      <c r="H633" s="68" t="s">
        <v>1571</v>
      </c>
      <c r="I633" s="68" t="s">
        <v>56</v>
      </c>
      <c r="J633" s="68" t="s">
        <v>38</v>
      </c>
      <c r="K633" s="68" t="s">
        <v>254</v>
      </c>
      <c r="L633" s="68" t="s">
        <v>254</v>
      </c>
      <c r="M633" s="68" t="s">
        <v>1576</v>
      </c>
      <c r="N633" s="69">
        <v>2472000</v>
      </c>
      <c r="O633" s="66">
        <v>12360000</v>
      </c>
      <c r="P633" s="68" t="s">
        <v>1554</v>
      </c>
      <c r="Q633" s="73" t="s">
        <v>41</v>
      </c>
      <c r="R633" s="73" t="s">
        <v>42</v>
      </c>
      <c r="S633" s="73" t="s">
        <v>43</v>
      </c>
      <c r="T633" s="73" t="s">
        <v>0</v>
      </c>
      <c r="U633" s="68" t="s">
        <v>1591</v>
      </c>
      <c r="V633" s="144" t="s">
        <v>1592</v>
      </c>
    </row>
    <row r="634" spans="1:22" s="156" customFormat="1" ht="409.5" x14ac:dyDescent="0.25">
      <c r="A634" s="6" t="s">
        <v>1593</v>
      </c>
      <c r="B634" s="67" t="s">
        <v>31</v>
      </c>
      <c r="C634" s="68" t="s">
        <v>32</v>
      </c>
      <c r="D634" s="68" t="s">
        <v>1192</v>
      </c>
      <c r="E634" s="32" t="s">
        <v>1193</v>
      </c>
      <c r="F634" s="32" t="s">
        <v>1194</v>
      </c>
      <c r="G634" s="68">
        <v>80111600</v>
      </c>
      <c r="H634" s="68" t="s">
        <v>1571</v>
      </c>
      <c r="I634" s="68" t="s">
        <v>56</v>
      </c>
      <c r="J634" s="68" t="s">
        <v>38</v>
      </c>
      <c r="K634" s="68" t="s">
        <v>1262</v>
      </c>
      <c r="L634" s="68" t="s">
        <v>1262</v>
      </c>
      <c r="M634" s="68" t="s">
        <v>1432</v>
      </c>
      <c r="N634" s="69">
        <v>2472000</v>
      </c>
      <c r="O634" s="66">
        <v>7416000</v>
      </c>
      <c r="P634" s="68" t="s">
        <v>1554</v>
      </c>
      <c r="Q634" s="73" t="s">
        <v>41</v>
      </c>
      <c r="R634" s="73" t="s">
        <v>42</v>
      </c>
      <c r="S634" s="73" t="s">
        <v>43</v>
      </c>
      <c r="T634" s="73" t="s">
        <v>0</v>
      </c>
      <c r="U634" s="68" t="s">
        <v>1591</v>
      </c>
      <c r="V634" s="144" t="s">
        <v>1592</v>
      </c>
    </row>
    <row r="635" spans="1:22" s="156" customFormat="1" ht="409.5" x14ac:dyDescent="0.25">
      <c r="A635" s="6" t="s">
        <v>1594</v>
      </c>
      <c r="B635" s="67" t="s">
        <v>31</v>
      </c>
      <c r="C635" s="68" t="s">
        <v>32</v>
      </c>
      <c r="D635" s="68" t="s">
        <v>1192</v>
      </c>
      <c r="E635" s="32" t="s">
        <v>1193</v>
      </c>
      <c r="F635" s="32" t="s">
        <v>1194</v>
      </c>
      <c r="G635" s="68">
        <v>80111600</v>
      </c>
      <c r="H635" s="68" t="s">
        <v>1595</v>
      </c>
      <c r="I635" s="68" t="s">
        <v>56</v>
      </c>
      <c r="J635" s="68" t="s">
        <v>38</v>
      </c>
      <c r="K635" s="68" t="s">
        <v>254</v>
      </c>
      <c r="L635" s="68" t="s">
        <v>254</v>
      </c>
      <c r="M635" s="68" t="s">
        <v>1576</v>
      </c>
      <c r="N635" s="69">
        <v>3090000</v>
      </c>
      <c r="O635" s="66">
        <v>15450000</v>
      </c>
      <c r="P635" s="68" t="s">
        <v>1554</v>
      </c>
      <c r="Q635" s="73" t="s">
        <v>41</v>
      </c>
      <c r="R635" s="73" t="s">
        <v>42</v>
      </c>
      <c r="S635" s="73" t="s">
        <v>43</v>
      </c>
      <c r="T635" s="73" t="s">
        <v>0</v>
      </c>
      <c r="U635" s="68" t="s">
        <v>1596</v>
      </c>
      <c r="V635" s="144" t="s">
        <v>1597</v>
      </c>
    </row>
    <row r="636" spans="1:22" s="156" customFormat="1" ht="409.5" x14ac:dyDescent="0.25">
      <c r="A636" s="6" t="s">
        <v>1598</v>
      </c>
      <c r="B636" s="67" t="s">
        <v>31</v>
      </c>
      <c r="C636" s="68" t="s">
        <v>32</v>
      </c>
      <c r="D636" s="68" t="s">
        <v>1192</v>
      </c>
      <c r="E636" s="32" t="s">
        <v>1193</v>
      </c>
      <c r="F636" s="32" t="s">
        <v>1194</v>
      </c>
      <c r="G636" s="68">
        <v>80111600</v>
      </c>
      <c r="H636" s="68" t="s">
        <v>1595</v>
      </c>
      <c r="I636" s="68" t="s">
        <v>56</v>
      </c>
      <c r="J636" s="68" t="s">
        <v>38</v>
      </c>
      <c r="K636" s="68" t="s">
        <v>1262</v>
      </c>
      <c r="L636" s="68" t="s">
        <v>1262</v>
      </c>
      <c r="M636" s="68" t="s">
        <v>1432</v>
      </c>
      <c r="N636" s="69">
        <v>3090000</v>
      </c>
      <c r="O636" s="66">
        <v>9270000</v>
      </c>
      <c r="P636" s="68" t="s">
        <v>1554</v>
      </c>
      <c r="Q636" s="73" t="s">
        <v>41</v>
      </c>
      <c r="R636" s="73" t="s">
        <v>42</v>
      </c>
      <c r="S636" s="73" t="s">
        <v>43</v>
      </c>
      <c r="T636" s="73" t="s">
        <v>0</v>
      </c>
      <c r="U636" s="68" t="s">
        <v>1596</v>
      </c>
      <c r="V636" s="144" t="s">
        <v>1597</v>
      </c>
    </row>
    <row r="637" spans="1:22" s="156" customFormat="1" ht="409.5" x14ac:dyDescent="0.25">
      <c r="A637" s="6" t="s">
        <v>1599</v>
      </c>
      <c r="B637" s="67" t="s">
        <v>31</v>
      </c>
      <c r="C637" s="68" t="s">
        <v>32</v>
      </c>
      <c r="D637" s="68" t="s">
        <v>1192</v>
      </c>
      <c r="E637" s="32" t="s">
        <v>1193</v>
      </c>
      <c r="F637" s="32" t="s">
        <v>1194</v>
      </c>
      <c r="G637" s="68">
        <v>80111600</v>
      </c>
      <c r="H637" s="68" t="s">
        <v>1571</v>
      </c>
      <c r="I637" s="68" t="s">
        <v>56</v>
      </c>
      <c r="J637" s="68" t="s">
        <v>38</v>
      </c>
      <c r="K637" s="68" t="s">
        <v>254</v>
      </c>
      <c r="L637" s="68" t="s">
        <v>254</v>
      </c>
      <c r="M637" s="68" t="s">
        <v>1576</v>
      </c>
      <c r="N637" s="69">
        <v>3090000</v>
      </c>
      <c r="O637" s="66">
        <v>15450000</v>
      </c>
      <c r="P637" s="68" t="s">
        <v>1554</v>
      </c>
      <c r="Q637" s="73" t="s">
        <v>41</v>
      </c>
      <c r="R637" s="73" t="s">
        <v>42</v>
      </c>
      <c r="S637" s="73" t="s">
        <v>43</v>
      </c>
      <c r="T637" s="73" t="s">
        <v>0</v>
      </c>
      <c r="U637" s="68" t="s">
        <v>1600</v>
      </c>
      <c r="V637" s="144" t="s">
        <v>1601</v>
      </c>
    </row>
    <row r="638" spans="1:22" s="156" customFormat="1" ht="409.5" x14ac:dyDescent="0.25">
      <c r="A638" s="6" t="s">
        <v>1602</v>
      </c>
      <c r="B638" s="67" t="s">
        <v>31</v>
      </c>
      <c r="C638" s="68" t="s">
        <v>32</v>
      </c>
      <c r="D638" s="68" t="s">
        <v>1192</v>
      </c>
      <c r="E638" s="32" t="s">
        <v>1193</v>
      </c>
      <c r="F638" s="32" t="s">
        <v>1194</v>
      </c>
      <c r="G638" s="68">
        <v>80111600</v>
      </c>
      <c r="H638" s="68" t="s">
        <v>1571</v>
      </c>
      <c r="I638" s="68" t="s">
        <v>56</v>
      </c>
      <c r="J638" s="68" t="s">
        <v>38</v>
      </c>
      <c r="K638" s="68" t="s">
        <v>1262</v>
      </c>
      <c r="L638" s="68" t="s">
        <v>1262</v>
      </c>
      <c r="M638" s="68" t="s">
        <v>1432</v>
      </c>
      <c r="N638" s="69">
        <v>3090000</v>
      </c>
      <c r="O638" s="66">
        <v>9270000</v>
      </c>
      <c r="P638" s="68" t="s">
        <v>1554</v>
      </c>
      <c r="Q638" s="73" t="s">
        <v>41</v>
      </c>
      <c r="R638" s="73" t="s">
        <v>42</v>
      </c>
      <c r="S638" s="73" t="s">
        <v>43</v>
      </c>
      <c r="T638" s="73" t="s">
        <v>0</v>
      </c>
      <c r="U638" s="68" t="s">
        <v>1600</v>
      </c>
      <c r="V638" s="144" t="s">
        <v>1601</v>
      </c>
    </row>
    <row r="639" spans="1:22" s="156" customFormat="1" ht="409.5" x14ac:dyDescent="0.25">
      <c r="A639" s="6" t="s">
        <v>1603</v>
      </c>
      <c r="B639" s="67" t="s">
        <v>31</v>
      </c>
      <c r="C639" s="68" t="s">
        <v>32</v>
      </c>
      <c r="D639" s="68" t="s">
        <v>1192</v>
      </c>
      <c r="E639" s="32" t="s">
        <v>1193</v>
      </c>
      <c r="F639" s="32" t="s">
        <v>1194</v>
      </c>
      <c r="G639" s="68">
        <v>80111600</v>
      </c>
      <c r="H639" s="68" t="s">
        <v>1604</v>
      </c>
      <c r="I639" s="68" t="s">
        <v>56</v>
      </c>
      <c r="J639" s="68" t="s">
        <v>38</v>
      </c>
      <c r="K639" s="68" t="s">
        <v>254</v>
      </c>
      <c r="L639" s="68" t="s">
        <v>254</v>
      </c>
      <c r="M639" s="68" t="s">
        <v>1229</v>
      </c>
      <c r="N639" s="69">
        <v>3200000</v>
      </c>
      <c r="O639" s="66">
        <v>36800000</v>
      </c>
      <c r="P639" s="68" t="s">
        <v>1554</v>
      </c>
      <c r="Q639" s="68" t="s">
        <v>41</v>
      </c>
      <c r="R639" s="68" t="s">
        <v>42</v>
      </c>
      <c r="S639" s="68" t="s">
        <v>43</v>
      </c>
      <c r="T639" s="68" t="s">
        <v>0</v>
      </c>
      <c r="U639" s="68" t="s">
        <v>1605</v>
      </c>
      <c r="V639" s="144" t="s">
        <v>1606</v>
      </c>
    </row>
    <row r="640" spans="1:22" s="156" customFormat="1" ht="409.5" x14ac:dyDescent="0.25">
      <c r="A640" s="6" t="s">
        <v>1607</v>
      </c>
      <c r="B640" s="32" t="s">
        <v>31</v>
      </c>
      <c r="C640" s="32" t="s">
        <v>32</v>
      </c>
      <c r="D640" s="32" t="s">
        <v>1192</v>
      </c>
      <c r="E640" s="32" t="s">
        <v>1193</v>
      </c>
      <c r="F640" s="32" t="s">
        <v>1194</v>
      </c>
      <c r="G640" s="32">
        <v>80111600</v>
      </c>
      <c r="H640" s="32" t="s">
        <v>1608</v>
      </c>
      <c r="I640" s="32" t="s">
        <v>37</v>
      </c>
      <c r="J640" s="32" t="s">
        <v>38</v>
      </c>
      <c r="K640" s="32" t="s">
        <v>266</v>
      </c>
      <c r="L640" s="32" t="s">
        <v>266</v>
      </c>
      <c r="M640" s="32">
        <v>5</v>
      </c>
      <c r="N640" s="32" t="s">
        <v>43</v>
      </c>
      <c r="O640" s="66">
        <v>10000000</v>
      </c>
      <c r="P640" s="32" t="s">
        <v>1554</v>
      </c>
      <c r="Q640" s="33" t="s">
        <v>41</v>
      </c>
      <c r="R640" s="33" t="s">
        <v>42</v>
      </c>
      <c r="S640" s="33" t="s">
        <v>43</v>
      </c>
      <c r="T640" s="33"/>
      <c r="U640" s="32" t="s">
        <v>1608</v>
      </c>
      <c r="V640" s="36" t="s">
        <v>1609</v>
      </c>
    </row>
    <row r="641" spans="1:22" s="156" customFormat="1" ht="409.5" x14ac:dyDescent="0.25">
      <c r="A641" s="6" t="s">
        <v>1610</v>
      </c>
      <c r="B641" s="32" t="s">
        <v>31</v>
      </c>
      <c r="C641" s="32" t="s">
        <v>32</v>
      </c>
      <c r="D641" s="32" t="s">
        <v>1192</v>
      </c>
      <c r="E641" s="32" t="s">
        <v>1193</v>
      </c>
      <c r="F641" s="32" t="s">
        <v>1194</v>
      </c>
      <c r="G641" s="32">
        <v>80111600</v>
      </c>
      <c r="H641" s="32" t="s">
        <v>1611</v>
      </c>
      <c r="I641" s="32" t="s">
        <v>37</v>
      </c>
      <c r="J641" s="32" t="s">
        <v>38</v>
      </c>
      <c r="K641" s="32" t="s">
        <v>266</v>
      </c>
      <c r="L641" s="32" t="s">
        <v>266</v>
      </c>
      <c r="M641" s="32">
        <v>5</v>
      </c>
      <c r="N641" s="32" t="s">
        <v>43</v>
      </c>
      <c r="O641" s="66">
        <v>30000000</v>
      </c>
      <c r="P641" s="32" t="s">
        <v>1554</v>
      </c>
      <c r="Q641" s="33" t="s">
        <v>41</v>
      </c>
      <c r="R641" s="33" t="s">
        <v>42</v>
      </c>
      <c r="S641" s="33" t="s">
        <v>43</v>
      </c>
      <c r="T641" s="33"/>
      <c r="U641" s="32" t="s">
        <v>1612</v>
      </c>
      <c r="V641" s="36" t="s">
        <v>1613</v>
      </c>
    </row>
    <row r="642" spans="1:22" s="156" customFormat="1" ht="409.5" x14ac:dyDescent="0.25">
      <c r="A642" s="6" t="s">
        <v>1614</v>
      </c>
      <c r="B642" s="32" t="s">
        <v>31</v>
      </c>
      <c r="C642" s="32" t="s">
        <v>32</v>
      </c>
      <c r="D642" s="32" t="s">
        <v>1192</v>
      </c>
      <c r="E642" s="32" t="s">
        <v>1193</v>
      </c>
      <c r="F642" s="32" t="s">
        <v>1194</v>
      </c>
      <c r="G642" s="32">
        <v>80111600</v>
      </c>
      <c r="H642" s="32" t="s">
        <v>1615</v>
      </c>
      <c r="I642" s="32" t="s">
        <v>37</v>
      </c>
      <c r="J642" s="32" t="s">
        <v>38</v>
      </c>
      <c r="K642" s="32" t="s">
        <v>266</v>
      </c>
      <c r="L642" s="32" t="s">
        <v>266</v>
      </c>
      <c r="M642" s="32">
        <v>5</v>
      </c>
      <c r="N642" s="32" t="s">
        <v>43</v>
      </c>
      <c r="O642" s="66">
        <v>10000000</v>
      </c>
      <c r="P642" s="32" t="s">
        <v>1554</v>
      </c>
      <c r="Q642" s="33" t="s">
        <v>41</v>
      </c>
      <c r="R642" s="33" t="s">
        <v>42</v>
      </c>
      <c r="S642" s="33" t="s">
        <v>43</v>
      </c>
      <c r="T642" s="33"/>
      <c r="U642" s="32" t="s">
        <v>1615</v>
      </c>
      <c r="V642" s="36" t="s">
        <v>1613</v>
      </c>
    </row>
    <row r="643" spans="1:22" s="156" customFormat="1" ht="409.5" x14ac:dyDescent="0.25">
      <c r="A643" s="6" t="s">
        <v>1616</v>
      </c>
      <c r="B643" s="32" t="s">
        <v>31</v>
      </c>
      <c r="C643" s="32" t="s">
        <v>32</v>
      </c>
      <c r="D643" s="32" t="s">
        <v>1192</v>
      </c>
      <c r="E643" s="32" t="s">
        <v>1193</v>
      </c>
      <c r="F643" s="32" t="s">
        <v>1194</v>
      </c>
      <c r="G643" s="32">
        <v>80111600</v>
      </c>
      <c r="H643" s="32" t="s">
        <v>1617</v>
      </c>
      <c r="I643" s="32" t="s">
        <v>37</v>
      </c>
      <c r="J643" s="32" t="s">
        <v>38</v>
      </c>
      <c r="K643" s="32" t="s">
        <v>410</v>
      </c>
      <c r="L643" s="32" t="s">
        <v>410</v>
      </c>
      <c r="M643" s="32">
        <v>5</v>
      </c>
      <c r="N643" s="32" t="s">
        <v>43</v>
      </c>
      <c r="O643" s="66">
        <v>14000000</v>
      </c>
      <c r="P643" s="32" t="s">
        <v>1554</v>
      </c>
      <c r="Q643" s="33" t="s">
        <v>41</v>
      </c>
      <c r="R643" s="33" t="s">
        <v>42</v>
      </c>
      <c r="S643" s="33" t="s">
        <v>43</v>
      </c>
      <c r="T643" s="33"/>
      <c r="U643" s="32" t="s">
        <v>1617</v>
      </c>
      <c r="V643" s="36" t="s">
        <v>1618</v>
      </c>
    </row>
    <row r="644" spans="1:22" s="156" customFormat="1" ht="409.5" x14ac:dyDescent="0.25">
      <c r="A644" s="6" t="s">
        <v>1619</v>
      </c>
      <c r="B644" s="32" t="s">
        <v>31</v>
      </c>
      <c r="C644" s="32" t="s">
        <v>32</v>
      </c>
      <c r="D644" s="32" t="s">
        <v>1192</v>
      </c>
      <c r="E644" s="32" t="s">
        <v>1193</v>
      </c>
      <c r="F644" s="32" t="s">
        <v>1194</v>
      </c>
      <c r="G644" s="32">
        <v>80111600</v>
      </c>
      <c r="H644" s="32" t="s">
        <v>1620</v>
      </c>
      <c r="I644" s="32" t="s">
        <v>37</v>
      </c>
      <c r="J644" s="32" t="s">
        <v>38</v>
      </c>
      <c r="K644" s="32" t="s">
        <v>266</v>
      </c>
      <c r="L644" s="32" t="s">
        <v>266</v>
      </c>
      <c r="M644" s="32">
        <v>5</v>
      </c>
      <c r="N644" s="32" t="s">
        <v>43</v>
      </c>
      <c r="O644" s="66">
        <v>30200000</v>
      </c>
      <c r="P644" s="32" t="s">
        <v>1554</v>
      </c>
      <c r="Q644" s="33" t="s">
        <v>41</v>
      </c>
      <c r="R644" s="33" t="s">
        <v>42</v>
      </c>
      <c r="S644" s="33" t="s">
        <v>43</v>
      </c>
      <c r="T644" s="33"/>
      <c r="U644" s="32" t="s">
        <v>1620</v>
      </c>
      <c r="V644" s="36" t="s">
        <v>1621</v>
      </c>
    </row>
    <row r="645" spans="1:22" s="156" customFormat="1" ht="409.5" x14ac:dyDescent="0.25">
      <c r="A645" s="6" t="s">
        <v>1622</v>
      </c>
      <c r="B645" s="32" t="s">
        <v>1623</v>
      </c>
      <c r="C645" s="32" t="s">
        <v>1624</v>
      </c>
      <c r="D645" s="32" t="s">
        <v>1625</v>
      </c>
      <c r="E645" s="32" t="s">
        <v>1626</v>
      </c>
      <c r="F645" s="32" t="s">
        <v>1627</v>
      </c>
      <c r="G645" s="32">
        <v>80111600</v>
      </c>
      <c r="H645" s="32" t="s">
        <v>1571</v>
      </c>
      <c r="I645" s="32" t="s">
        <v>56</v>
      </c>
      <c r="J645" s="32" t="s">
        <v>38</v>
      </c>
      <c r="K645" s="32" t="s">
        <v>254</v>
      </c>
      <c r="L645" s="32" t="s">
        <v>254</v>
      </c>
      <c r="M645" s="32">
        <v>5</v>
      </c>
      <c r="N645" s="34">
        <v>2500000</v>
      </c>
      <c r="O645" s="66">
        <v>12500000</v>
      </c>
      <c r="P645" s="32" t="s">
        <v>1554</v>
      </c>
      <c r="Q645" s="33" t="s">
        <v>41</v>
      </c>
      <c r="R645" s="33" t="s">
        <v>42</v>
      </c>
      <c r="S645" s="33" t="s">
        <v>43</v>
      </c>
      <c r="T645" s="33"/>
      <c r="U645" s="32" t="s">
        <v>1628</v>
      </c>
      <c r="V645" s="36" t="s">
        <v>1629</v>
      </c>
    </row>
    <row r="646" spans="1:22" s="156" customFormat="1" ht="409.5" x14ac:dyDescent="0.25">
      <c r="A646" s="6" t="s">
        <v>1630</v>
      </c>
      <c r="B646" s="32" t="s">
        <v>1623</v>
      </c>
      <c r="C646" s="32" t="s">
        <v>1624</v>
      </c>
      <c r="D646" s="32" t="s">
        <v>1625</v>
      </c>
      <c r="E646" s="32" t="s">
        <v>1626</v>
      </c>
      <c r="F646" s="32" t="s">
        <v>1627</v>
      </c>
      <c r="G646" s="32">
        <v>80111600</v>
      </c>
      <c r="H646" s="32" t="s">
        <v>1571</v>
      </c>
      <c r="I646" s="32" t="s">
        <v>56</v>
      </c>
      <c r="J646" s="32" t="s">
        <v>38</v>
      </c>
      <c r="K646" s="32" t="s">
        <v>1262</v>
      </c>
      <c r="L646" s="32" t="s">
        <v>1262</v>
      </c>
      <c r="M646" s="32">
        <v>3</v>
      </c>
      <c r="N646" s="34">
        <v>3000000</v>
      </c>
      <c r="O646" s="66">
        <v>9000000</v>
      </c>
      <c r="P646" s="32" t="s">
        <v>1554</v>
      </c>
      <c r="Q646" s="33" t="s">
        <v>41</v>
      </c>
      <c r="R646" s="33" t="s">
        <v>42</v>
      </c>
      <c r="S646" s="33" t="s">
        <v>43</v>
      </c>
      <c r="T646" s="33"/>
      <c r="U646" s="32" t="s">
        <v>1628</v>
      </c>
      <c r="V646" s="36" t="s">
        <v>1629</v>
      </c>
    </row>
    <row r="647" spans="1:22" s="156" customFormat="1" ht="409.5" x14ac:dyDescent="0.25">
      <c r="A647" s="6" t="s">
        <v>1631</v>
      </c>
      <c r="B647" s="32" t="s">
        <v>1623</v>
      </c>
      <c r="C647" s="32" t="s">
        <v>1624</v>
      </c>
      <c r="D647" s="32" t="s">
        <v>1625</v>
      </c>
      <c r="E647" s="32" t="s">
        <v>1626</v>
      </c>
      <c r="F647" s="32" t="s">
        <v>1627</v>
      </c>
      <c r="G647" s="32">
        <v>80111600</v>
      </c>
      <c r="H647" s="32" t="s">
        <v>1632</v>
      </c>
      <c r="I647" s="32" t="s">
        <v>56</v>
      </c>
      <c r="J647" s="32" t="s">
        <v>38</v>
      </c>
      <c r="K647" s="32" t="s">
        <v>254</v>
      </c>
      <c r="L647" s="32" t="s">
        <v>254</v>
      </c>
      <c r="M647" s="32">
        <v>5</v>
      </c>
      <c r="N647" s="34">
        <v>3600000</v>
      </c>
      <c r="O647" s="66">
        <v>18000000</v>
      </c>
      <c r="P647" s="32" t="s">
        <v>1554</v>
      </c>
      <c r="Q647" s="33" t="s">
        <v>41</v>
      </c>
      <c r="R647" s="33" t="s">
        <v>42</v>
      </c>
      <c r="S647" s="33" t="s">
        <v>43</v>
      </c>
      <c r="T647" s="33"/>
      <c r="U647" s="32" t="s">
        <v>1633</v>
      </c>
      <c r="V647" s="36" t="s">
        <v>1634</v>
      </c>
    </row>
    <row r="648" spans="1:22" s="156" customFormat="1" ht="409.5" x14ac:dyDescent="0.25">
      <c r="A648" s="6" t="s">
        <v>1635</v>
      </c>
      <c r="B648" s="32" t="s">
        <v>1623</v>
      </c>
      <c r="C648" s="32" t="s">
        <v>1624</v>
      </c>
      <c r="D648" s="32" t="s">
        <v>1625</v>
      </c>
      <c r="E648" s="32" t="s">
        <v>1626</v>
      </c>
      <c r="F648" s="32" t="s">
        <v>1627</v>
      </c>
      <c r="G648" s="32">
        <v>80111600</v>
      </c>
      <c r="H648" s="32" t="s">
        <v>1632</v>
      </c>
      <c r="I648" s="32" t="s">
        <v>56</v>
      </c>
      <c r="J648" s="32" t="s">
        <v>38</v>
      </c>
      <c r="K648" s="32" t="s">
        <v>1262</v>
      </c>
      <c r="L648" s="32" t="s">
        <v>1262</v>
      </c>
      <c r="M648" s="32">
        <v>4</v>
      </c>
      <c r="N648" s="34">
        <v>3600000</v>
      </c>
      <c r="O648" s="66">
        <v>14400000</v>
      </c>
      <c r="P648" s="32" t="s">
        <v>1554</v>
      </c>
      <c r="Q648" s="33" t="s">
        <v>41</v>
      </c>
      <c r="R648" s="33" t="s">
        <v>42</v>
      </c>
      <c r="S648" s="33" t="s">
        <v>43</v>
      </c>
      <c r="T648" s="33"/>
      <c r="U648" s="32" t="s">
        <v>1633</v>
      </c>
      <c r="V648" s="36" t="s">
        <v>1634</v>
      </c>
    </row>
    <row r="649" spans="1:22" s="156" customFormat="1" ht="409.5" x14ac:dyDescent="0.25">
      <c r="A649" s="6" t="s">
        <v>1636</v>
      </c>
      <c r="B649" s="104" t="s">
        <v>1623</v>
      </c>
      <c r="C649" s="104" t="s">
        <v>1637</v>
      </c>
      <c r="D649" s="104" t="s">
        <v>1625</v>
      </c>
      <c r="E649" s="104" t="s">
        <v>1626</v>
      </c>
      <c r="F649" s="104" t="s">
        <v>1627</v>
      </c>
      <c r="G649" s="104">
        <v>80111600</v>
      </c>
      <c r="H649" s="104" t="s">
        <v>1638</v>
      </c>
      <c r="I649" s="104" t="s">
        <v>56</v>
      </c>
      <c r="J649" s="104" t="s">
        <v>38</v>
      </c>
      <c r="K649" s="104" t="s">
        <v>416</v>
      </c>
      <c r="L649" s="104" t="s">
        <v>416</v>
      </c>
      <c r="M649" s="104">
        <v>5</v>
      </c>
      <c r="N649" s="105">
        <v>3300000</v>
      </c>
      <c r="O649" s="105">
        <f>3300000*5</f>
        <v>16500000</v>
      </c>
      <c r="P649" s="104" t="s">
        <v>1554</v>
      </c>
      <c r="Q649" s="113" t="s">
        <v>41</v>
      </c>
      <c r="R649" s="113" t="s">
        <v>42</v>
      </c>
      <c r="S649" s="113" t="s">
        <v>43</v>
      </c>
      <c r="T649" s="113" t="s">
        <v>0</v>
      </c>
      <c r="U649" s="114" t="s">
        <v>1639</v>
      </c>
      <c r="V649" s="146" t="s">
        <v>1640</v>
      </c>
    </row>
    <row r="650" spans="1:22" s="156" customFormat="1" ht="409.5" x14ac:dyDescent="0.25">
      <c r="A650" s="6" t="s">
        <v>1641</v>
      </c>
      <c r="B650" s="104" t="s">
        <v>1623</v>
      </c>
      <c r="C650" s="114" t="s">
        <v>1637</v>
      </c>
      <c r="D650" s="114" t="s">
        <v>1625</v>
      </c>
      <c r="E650" s="114" t="s">
        <v>1626</v>
      </c>
      <c r="F650" s="114" t="s">
        <v>1627</v>
      </c>
      <c r="G650" s="114">
        <v>80111600</v>
      </c>
      <c r="H650" s="114" t="s">
        <v>1638</v>
      </c>
      <c r="I650" s="114" t="s">
        <v>56</v>
      </c>
      <c r="J650" s="114" t="s">
        <v>38</v>
      </c>
      <c r="K650" s="114" t="s">
        <v>1262</v>
      </c>
      <c r="L650" s="114" t="s">
        <v>1262</v>
      </c>
      <c r="M650" s="114">
        <v>4</v>
      </c>
      <c r="N650" s="115">
        <v>3300000</v>
      </c>
      <c r="O650" s="115">
        <f>3300000*4</f>
        <v>13200000</v>
      </c>
      <c r="P650" s="114" t="s">
        <v>1554</v>
      </c>
      <c r="Q650" s="116" t="s">
        <v>41</v>
      </c>
      <c r="R650" s="116" t="s">
        <v>42</v>
      </c>
      <c r="S650" s="116" t="s">
        <v>43</v>
      </c>
      <c r="T650" s="116" t="s">
        <v>0</v>
      </c>
      <c r="U650" s="114" t="s">
        <v>1639</v>
      </c>
      <c r="V650" s="146" t="s">
        <v>1640</v>
      </c>
    </row>
    <row r="651" spans="1:22" s="156" customFormat="1" ht="409.5" x14ac:dyDescent="0.25">
      <c r="A651" s="6" t="s">
        <v>1642</v>
      </c>
      <c r="B651" s="32" t="s">
        <v>1623</v>
      </c>
      <c r="C651" s="32" t="s">
        <v>1624</v>
      </c>
      <c r="D651" s="32" t="s">
        <v>1625</v>
      </c>
      <c r="E651" s="32" t="s">
        <v>1626</v>
      </c>
      <c r="F651" s="32" t="s">
        <v>1627</v>
      </c>
      <c r="G651" s="32">
        <v>80111600</v>
      </c>
      <c r="H651" s="32" t="s">
        <v>1643</v>
      </c>
      <c r="I651" s="32" t="s">
        <v>56</v>
      </c>
      <c r="J651" s="32" t="s">
        <v>38</v>
      </c>
      <c r="K651" s="32" t="s">
        <v>254</v>
      </c>
      <c r="L651" s="32" t="s">
        <v>254</v>
      </c>
      <c r="M651" s="32">
        <v>5</v>
      </c>
      <c r="N651" s="34">
        <v>4800000</v>
      </c>
      <c r="O651" s="66">
        <v>24000000</v>
      </c>
      <c r="P651" s="32" t="s">
        <v>1554</v>
      </c>
      <c r="Q651" s="33" t="s">
        <v>41</v>
      </c>
      <c r="R651" s="33" t="s">
        <v>42</v>
      </c>
      <c r="S651" s="33" t="s">
        <v>43</v>
      </c>
      <c r="T651" s="33"/>
      <c r="U651" s="32" t="s">
        <v>1644</v>
      </c>
      <c r="V651" s="36" t="s">
        <v>1645</v>
      </c>
    </row>
    <row r="652" spans="1:22" s="156" customFormat="1" ht="409.5" x14ac:dyDescent="0.25">
      <c r="A652" s="6" t="s">
        <v>1646</v>
      </c>
      <c r="B652" s="32" t="s">
        <v>1623</v>
      </c>
      <c r="C652" s="32" t="s">
        <v>1647</v>
      </c>
      <c r="D652" s="32" t="s">
        <v>1625</v>
      </c>
      <c r="E652" s="32" t="s">
        <v>1626</v>
      </c>
      <c r="F652" s="32" t="s">
        <v>1627</v>
      </c>
      <c r="G652" s="32">
        <v>80111600</v>
      </c>
      <c r="H652" s="32" t="s">
        <v>1643</v>
      </c>
      <c r="I652" s="32" t="s">
        <v>56</v>
      </c>
      <c r="J652" s="32" t="s">
        <v>38</v>
      </c>
      <c r="K652" s="32" t="s">
        <v>1262</v>
      </c>
      <c r="L652" s="32" t="s">
        <v>1262</v>
      </c>
      <c r="M652" s="32">
        <v>4</v>
      </c>
      <c r="N652" s="34">
        <v>4800000</v>
      </c>
      <c r="O652" s="66">
        <v>19200000</v>
      </c>
      <c r="P652" s="32" t="s">
        <v>1554</v>
      </c>
      <c r="Q652" s="33" t="s">
        <v>41</v>
      </c>
      <c r="R652" s="33" t="s">
        <v>42</v>
      </c>
      <c r="S652" s="33" t="s">
        <v>43</v>
      </c>
      <c r="T652" s="33"/>
      <c r="U652" s="32" t="s">
        <v>1644</v>
      </c>
      <c r="V652" s="36" t="s">
        <v>1645</v>
      </c>
    </row>
    <row r="653" spans="1:22" s="156" customFormat="1" ht="409.5" x14ac:dyDescent="0.25">
      <c r="A653" s="6" t="s">
        <v>1648</v>
      </c>
      <c r="B653" s="32" t="s">
        <v>1623</v>
      </c>
      <c r="C653" s="32" t="s">
        <v>1624</v>
      </c>
      <c r="D653" s="32" t="s">
        <v>1625</v>
      </c>
      <c r="E653" s="32" t="s">
        <v>1626</v>
      </c>
      <c r="F653" s="32" t="s">
        <v>1627</v>
      </c>
      <c r="G653" s="32">
        <v>80111600</v>
      </c>
      <c r="H653" s="32" t="s">
        <v>1649</v>
      </c>
      <c r="I653" s="32" t="s">
        <v>56</v>
      </c>
      <c r="J653" s="32" t="s">
        <v>38</v>
      </c>
      <c r="K653" s="32" t="s">
        <v>254</v>
      </c>
      <c r="L653" s="32" t="s">
        <v>254</v>
      </c>
      <c r="M653" s="32">
        <v>5</v>
      </c>
      <c r="N653" s="34">
        <v>4000000</v>
      </c>
      <c r="O653" s="66">
        <v>20000000</v>
      </c>
      <c r="P653" s="32" t="s">
        <v>1554</v>
      </c>
      <c r="Q653" s="33" t="s">
        <v>41</v>
      </c>
      <c r="R653" s="33" t="s">
        <v>42</v>
      </c>
      <c r="S653" s="33" t="s">
        <v>43</v>
      </c>
      <c r="T653" s="33"/>
      <c r="U653" s="32" t="s">
        <v>1650</v>
      </c>
      <c r="V653" s="36" t="s">
        <v>1651</v>
      </c>
    </row>
    <row r="654" spans="1:22" s="156" customFormat="1" ht="409.5" x14ac:dyDescent="0.25">
      <c r="A654" s="6" t="s">
        <v>1652</v>
      </c>
      <c r="B654" s="32" t="s">
        <v>1623</v>
      </c>
      <c r="C654" s="32" t="s">
        <v>1624</v>
      </c>
      <c r="D654" s="32" t="s">
        <v>1625</v>
      </c>
      <c r="E654" s="32" t="s">
        <v>1626</v>
      </c>
      <c r="F654" s="32" t="s">
        <v>1627</v>
      </c>
      <c r="G654" s="32">
        <v>80111600</v>
      </c>
      <c r="H654" s="32" t="s">
        <v>1649</v>
      </c>
      <c r="I654" s="32" t="s">
        <v>56</v>
      </c>
      <c r="J654" s="32" t="s">
        <v>38</v>
      </c>
      <c r="K654" s="32" t="s">
        <v>1262</v>
      </c>
      <c r="L654" s="32" t="s">
        <v>1262</v>
      </c>
      <c r="M654" s="32">
        <v>4</v>
      </c>
      <c r="N654" s="34">
        <v>4000000</v>
      </c>
      <c r="O654" s="66">
        <v>16000000</v>
      </c>
      <c r="P654" s="32" t="s">
        <v>1554</v>
      </c>
      <c r="Q654" s="33" t="s">
        <v>41</v>
      </c>
      <c r="R654" s="33" t="s">
        <v>42</v>
      </c>
      <c r="S654" s="33" t="s">
        <v>43</v>
      </c>
      <c r="T654" s="33"/>
      <c r="U654" s="32" t="s">
        <v>1650</v>
      </c>
      <c r="V654" s="36" t="s">
        <v>1651</v>
      </c>
    </row>
    <row r="655" spans="1:22" s="156" customFormat="1" ht="409.5" x14ac:dyDescent="0.25">
      <c r="A655" s="6" t="s">
        <v>1653</v>
      </c>
      <c r="B655" s="32" t="s">
        <v>1623</v>
      </c>
      <c r="C655" s="32" t="s">
        <v>1624</v>
      </c>
      <c r="D655" s="32" t="s">
        <v>1625</v>
      </c>
      <c r="E655" s="32" t="s">
        <v>1626</v>
      </c>
      <c r="F655" s="32" t="s">
        <v>1627</v>
      </c>
      <c r="G655" s="32">
        <v>80111600</v>
      </c>
      <c r="H655" s="32" t="s">
        <v>1571</v>
      </c>
      <c r="I655" s="32" t="s">
        <v>56</v>
      </c>
      <c r="J655" s="32" t="s">
        <v>38</v>
      </c>
      <c r="K655" s="32" t="s">
        <v>254</v>
      </c>
      <c r="L655" s="32" t="s">
        <v>254</v>
      </c>
      <c r="M655" s="32">
        <v>5</v>
      </c>
      <c r="N655" s="34">
        <v>3000000</v>
      </c>
      <c r="O655" s="66">
        <v>15000000</v>
      </c>
      <c r="P655" s="32" t="s">
        <v>1554</v>
      </c>
      <c r="Q655" s="33" t="s">
        <v>41</v>
      </c>
      <c r="R655" s="33" t="s">
        <v>42</v>
      </c>
      <c r="S655" s="33" t="s">
        <v>43</v>
      </c>
      <c r="T655" s="33"/>
      <c r="U655" s="32" t="s">
        <v>1654</v>
      </c>
      <c r="V655" s="36" t="s">
        <v>1655</v>
      </c>
    </row>
    <row r="656" spans="1:22" s="156" customFormat="1" ht="409.5" x14ac:dyDescent="0.25">
      <c r="A656" s="6" t="s">
        <v>1656</v>
      </c>
      <c r="B656" s="32" t="s">
        <v>1623</v>
      </c>
      <c r="C656" s="32" t="s">
        <v>1624</v>
      </c>
      <c r="D656" s="32" t="s">
        <v>1625</v>
      </c>
      <c r="E656" s="32" t="s">
        <v>1626</v>
      </c>
      <c r="F656" s="32" t="s">
        <v>1627</v>
      </c>
      <c r="G656" s="32">
        <v>80111600</v>
      </c>
      <c r="H656" s="32" t="s">
        <v>1571</v>
      </c>
      <c r="I656" s="32" t="s">
        <v>56</v>
      </c>
      <c r="J656" s="32" t="s">
        <v>38</v>
      </c>
      <c r="K656" s="32" t="s">
        <v>1262</v>
      </c>
      <c r="L656" s="32" t="s">
        <v>1262</v>
      </c>
      <c r="M656" s="32">
        <v>3.5</v>
      </c>
      <c r="N656" s="34">
        <v>3000000</v>
      </c>
      <c r="O656" s="66">
        <v>10200000</v>
      </c>
      <c r="P656" s="32" t="s">
        <v>1554</v>
      </c>
      <c r="Q656" s="33" t="s">
        <v>41</v>
      </c>
      <c r="R656" s="33" t="s">
        <v>42</v>
      </c>
      <c r="S656" s="33" t="s">
        <v>43</v>
      </c>
      <c r="T656" s="33"/>
      <c r="U656" s="32" t="s">
        <v>1654</v>
      </c>
      <c r="V656" s="36" t="s">
        <v>1655</v>
      </c>
    </row>
    <row r="657" spans="1:22" s="156" customFormat="1" ht="409.5" x14ac:dyDescent="0.25">
      <c r="A657" s="6" t="s">
        <v>1657</v>
      </c>
      <c r="B657" s="32" t="s">
        <v>1623</v>
      </c>
      <c r="C657" s="32" t="s">
        <v>1624</v>
      </c>
      <c r="D657" s="32" t="s">
        <v>1625</v>
      </c>
      <c r="E657" s="32" t="s">
        <v>1626</v>
      </c>
      <c r="F657" s="32" t="s">
        <v>1627</v>
      </c>
      <c r="G657" s="32">
        <v>80111600</v>
      </c>
      <c r="H657" s="32" t="s">
        <v>1595</v>
      </c>
      <c r="I657" s="32" t="s">
        <v>56</v>
      </c>
      <c r="J657" s="32" t="s">
        <v>38</v>
      </c>
      <c r="K657" s="32" t="s">
        <v>254</v>
      </c>
      <c r="L657" s="32" t="s">
        <v>254</v>
      </c>
      <c r="M657" s="32">
        <v>5</v>
      </c>
      <c r="N657" s="34">
        <v>2000000</v>
      </c>
      <c r="O657" s="66">
        <v>10000000</v>
      </c>
      <c r="P657" s="32" t="s">
        <v>1554</v>
      </c>
      <c r="Q657" s="33" t="s">
        <v>41</v>
      </c>
      <c r="R657" s="33" t="s">
        <v>42</v>
      </c>
      <c r="S657" s="33" t="s">
        <v>43</v>
      </c>
      <c r="T657" s="33"/>
      <c r="U657" s="32" t="s">
        <v>1658</v>
      </c>
      <c r="V657" s="36" t="s">
        <v>1659</v>
      </c>
    </row>
    <row r="658" spans="1:22" s="156" customFormat="1" ht="409.5" x14ac:dyDescent="0.25">
      <c r="A658" s="6" t="s">
        <v>1660</v>
      </c>
      <c r="B658" s="32" t="s">
        <v>1623</v>
      </c>
      <c r="C658" s="32" t="s">
        <v>1624</v>
      </c>
      <c r="D658" s="32" t="s">
        <v>1625</v>
      </c>
      <c r="E658" s="32" t="s">
        <v>1626</v>
      </c>
      <c r="F658" s="32" t="s">
        <v>1627</v>
      </c>
      <c r="G658" s="32">
        <v>80111600</v>
      </c>
      <c r="H658" s="32" t="s">
        <v>1595</v>
      </c>
      <c r="I658" s="32" t="s">
        <v>56</v>
      </c>
      <c r="J658" s="32" t="s">
        <v>38</v>
      </c>
      <c r="K658" s="32" t="s">
        <v>1262</v>
      </c>
      <c r="L658" s="32" t="s">
        <v>1262</v>
      </c>
      <c r="M658" s="32">
        <v>4</v>
      </c>
      <c r="N658" s="34">
        <v>2000000</v>
      </c>
      <c r="O658" s="66">
        <v>8000000</v>
      </c>
      <c r="P658" s="32" t="s">
        <v>1554</v>
      </c>
      <c r="Q658" s="33" t="s">
        <v>41</v>
      </c>
      <c r="R658" s="33" t="s">
        <v>42</v>
      </c>
      <c r="S658" s="33" t="s">
        <v>43</v>
      </c>
      <c r="T658" s="33"/>
      <c r="U658" s="32" t="s">
        <v>1658</v>
      </c>
      <c r="V658" s="36" t="s">
        <v>1659</v>
      </c>
    </row>
    <row r="659" spans="1:22" s="156" customFormat="1" ht="409.5" x14ac:dyDescent="0.25">
      <c r="A659" s="6" t="s">
        <v>1661</v>
      </c>
      <c r="B659" s="32" t="s">
        <v>31</v>
      </c>
      <c r="C659" s="32" t="s">
        <v>1662</v>
      </c>
      <c r="D659" s="32" t="s">
        <v>1663</v>
      </c>
      <c r="E659" s="32" t="s">
        <v>1664</v>
      </c>
      <c r="F659" s="32" t="s">
        <v>1665</v>
      </c>
      <c r="G659" s="53">
        <v>80111600</v>
      </c>
      <c r="H659" s="53" t="s">
        <v>1666</v>
      </c>
      <c r="I659" s="53" t="s">
        <v>1667</v>
      </c>
      <c r="J659" s="53" t="s">
        <v>38</v>
      </c>
      <c r="K659" s="54" t="s">
        <v>416</v>
      </c>
      <c r="L659" s="54" t="s">
        <v>416</v>
      </c>
      <c r="M659" s="54">
        <v>6</v>
      </c>
      <c r="N659" s="55">
        <v>4000000</v>
      </c>
      <c r="O659" s="66">
        <v>24000000</v>
      </c>
      <c r="P659" s="53" t="s">
        <v>1668</v>
      </c>
      <c r="Q659" s="56" t="s">
        <v>41</v>
      </c>
      <c r="R659" s="56" t="s">
        <v>42</v>
      </c>
      <c r="S659" s="56" t="s">
        <v>43</v>
      </c>
      <c r="T659" s="56" t="s">
        <v>0</v>
      </c>
      <c r="U659" s="32" t="s">
        <v>1666</v>
      </c>
      <c r="V659" s="36" t="s">
        <v>1669</v>
      </c>
    </row>
    <row r="660" spans="1:22" s="156" customFormat="1" ht="409.5" x14ac:dyDescent="0.25">
      <c r="A660" s="6" t="s">
        <v>1670</v>
      </c>
      <c r="B660" s="32" t="s">
        <v>31</v>
      </c>
      <c r="C660" s="32" t="s">
        <v>1662</v>
      </c>
      <c r="D660" s="32" t="s">
        <v>1663</v>
      </c>
      <c r="E660" s="32" t="s">
        <v>1664</v>
      </c>
      <c r="F660" s="32" t="s">
        <v>1665</v>
      </c>
      <c r="G660" s="53">
        <v>80111600</v>
      </c>
      <c r="H660" s="53" t="s">
        <v>1671</v>
      </c>
      <c r="I660" s="53" t="s">
        <v>1667</v>
      </c>
      <c r="J660" s="53" t="s">
        <v>38</v>
      </c>
      <c r="K660" s="54" t="s">
        <v>416</v>
      </c>
      <c r="L660" s="54" t="s">
        <v>416</v>
      </c>
      <c r="M660" s="54">
        <v>6</v>
      </c>
      <c r="N660" s="55">
        <v>5000000</v>
      </c>
      <c r="O660" s="66">
        <v>30000000</v>
      </c>
      <c r="P660" s="53" t="s">
        <v>1668</v>
      </c>
      <c r="Q660" s="56" t="s">
        <v>41</v>
      </c>
      <c r="R660" s="56" t="s">
        <v>42</v>
      </c>
      <c r="S660" s="56" t="s">
        <v>43</v>
      </c>
      <c r="T660" s="56" t="s">
        <v>0</v>
      </c>
      <c r="U660" s="32" t="s">
        <v>1671</v>
      </c>
      <c r="V660" s="36" t="s">
        <v>1672</v>
      </c>
    </row>
    <row r="661" spans="1:22" s="156" customFormat="1" ht="409.5" x14ac:dyDescent="0.25">
      <c r="A661" s="6" t="s">
        <v>1673</v>
      </c>
      <c r="B661" s="32" t="s">
        <v>31</v>
      </c>
      <c r="C661" s="32" t="s">
        <v>1662</v>
      </c>
      <c r="D661" s="32" t="s">
        <v>1663</v>
      </c>
      <c r="E661" s="32" t="s">
        <v>1674</v>
      </c>
      <c r="F661" s="32" t="s">
        <v>1675</v>
      </c>
      <c r="G661" s="53">
        <v>80111600</v>
      </c>
      <c r="H661" s="53" t="s">
        <v>1676</v>
      </c>
      <c r="I661" s="53" t="s">
        <v>1667</v>
      </c>
      <c r="J661" s="53" t="s">
        <v>38</v>
      </c>
      <c r="K661" s="54" t="s">
        <v>416</v>
      </c>
      <c r="L661" s="54" t="s">
        <v>416</v>
      </c>
      <c r="M661" s="54">
        <v>9</v>
      </c>
      <c r="N661" s="55">
        <v>4000000</v>
      </c>
      <c r="O661" s="66">
        <v>36000000</v>
      </c>
      <c r="P661" s="53" t="s">
        <v>1668</v>
      </c>
      <c r="Q661" s="56" t="s">
        <v>41</v>
      </c>
      <c r="R661" s="56" t="s">
        <v>42</v>
      </c>
      <c r="S661" s="56" t="s">
        <v>43</v>
      </c>
      <c r="T661" s="56" t="s">
        <v>0</v>
      </c>
      <c r="U661" s="32" t="s">
        <v>1676</v>
      </c>
      <c r="V661" s="36" t="s">
        <v>1677</v>
      </c>
    </row>
    <row r="662" spans="1:22" s="156" customFormat="1" ht="409.5" x14ac:dyDescent="0.25">
      <c r="A662" s="6" t="s">
        <v>1678</v>
      </c>
      <c r="B662" s="32" t="s">
        <v>31</v>
      </c>
      <c r="C662" s="32" t="s">
        <v>1662</v>
      </c>
      <c r="D662" s="32" t="s">
        <v>1663</v>
      </c>
      <c r="E662" s="32" t="s">
        <v>1664</v>
      </c>
      <c r="F662" s="32" t="s">
        <v>1665</v>
      </c>
      <c r="G662" s="53">
        <v>80111600</v>
      </c>
      <c r="H662" s="53" t="s">
        <v>1679</v>
      </c>
      <c r="I662" s="53" t="s">
        <v>1667</v>
      </c>
      <c r="J662" s="53" t="s">
        <v>38</v>
      </c>
      <c r="K662" s="54" t="s">
        <v>266</v>
      </c>
      <c r="L662" s="54" t="s">
        <v>397</v>
      </c>
      <c r="M662" s="54">
        <v>1</v>
      </c>
      <c r="N662" s="55">
        <v>42940768</v>
      </c>
      <c r="O662" s="66">
        <v>42940768</v>
      </c>
      <c r="P662" s="53" t="s">
        <v>1680</v>
      </c>
      <c r="Q662" s="56" t="s">
        <v>41</v>
      </c>
      <c r="R662" s="56" t="s">
        <v>42</v>
      </c>
      <c r="S662" s="56" t="s">
        <v>43</v>
      </c>
      <c r="T662" s="56" t="s">
        <v>0</v>
      </c>
      <c r="U662" s="32" t="s">
        <v>1679</v>
      </c>
      <c r="V662" s="36" t="s">
        <v>1680</v>
      </c>
    </row>
    <row r="663" spans="1:22" s="156" customFormat="1" ht="409.5" x14ac:dyDescent="0.25">
      <c r="A663" s="6" t="s">
        <v>1681</v>
      </c>
      <c r="B663" s="32" t="s">
        <v>31</v>
      </c>
      <c r="C663" s="32" t="s">
        <v>1662</v>
      </c>
      <c r="D663" s="32" t="s">
        <v>1663</v>
      </c>
      <c r="E663" s="32" t="s">
        <v>1664</v>
      </c>
      <c r="F663" s="32" t="s">
        <v>1665</v>
      </c>
      <c r="G663" s="53">
        <v>80111600</v>
      </c>
      <c r="H663" s="53" t="s">
        <v>1682</v>
      </c>
      <c r="I663" s="53" t="s">
        <v>1667</v>
      </c>
      <c r="J663" s="53" t="s">
        <v>38</v>
      </c>
      <c r="K663" s="54" t="s">
        <v>416</v>
      </c>
      <c r="L663" s="54" t="s">
        <v>416</v>
      </c>
      <c r="M663" s="54">
        <v>6</v>
      </c>
      <c r="N663" s="55">
        <v>5356000</v>
      </c>
      <c r="O663" s="66">
        <v>32136000</v>
      </c>
      <c r="P663" s="53" t="s">
        <v>1668</v>
      </c>
      <c r="Q663" s="56" t="s">
        <v>41</v>
      </c>
      <c r="R663" s="56" t="s">
        <v>42</v>
      </c>
      <c r="S663" s="56" t="s">
        <v>43</v>
      </c>
      <c r="T663" s="56" t="s">
        <v>0</v>
      </c>
      <c r="U663" s="32" t="s">
        <v>1683</v>
      </c>
      <c r="V663" s="36" t="s">
        <v>1684</v>
      </c>
    </row>
    <row r="664" spans="1:22" s="156" customFormat="1" ht="409.5" x14ac:dyDescent="0.25">
      <c r="A664" s="6" t="s">
        <v>1685</v>
      </c>
      <c r="B664" s="32" t="s">
        <v>31</v>
      </c>
      <c r="C664" s="32" t="s">
        <v>1662</v>
      </c>
      <c r="D664" s="32" t="s">
        <v>1663</v>
      </c>
      <c r="E664" s="32" t="s">
        <v>1664</v>
      </c>
      <c r="F664" s="32" t="s">
        <v>1665</v>
      </c>
      <c r="G664" s="53">
        <v>80111600</v>
      </c>
      <c r="H664" s="53" t="s">
        <v>1682</v>
      </c>
      <c r="I664" s="53" t="s">
        <v>1667</v>
      </c>
      <c r="J664" s="53" t="s">
        <v>38</v>
      </c>
      <c r="K664" s="54" t="s">
        <v>266</v>
      </c>
      <c r="L664" s="54" t="s">
        <v>266</v>
      </c>
      <c r="M664" s="54">
        <v>3</v>
      </c>
      <c r="N664" s="55">
        <v>5356000</v>
      </c>
      <c r="O664" s="66">
        <v>16068000</v>
      </c>
      <c r="P664" s="53" t="s">
        <v>1668</v>
      </c>
      <c r="Q664" s="56" t="s">
        <v>41</v>
      </c>
      <c r="R664" s="56" t="s">
        <v>42</v>
      </c>
      <c r="S664" s="56" t="s">
        <v>43</v>
      </c>
      <c r="T664" s="54" t="s">
        <v>0</v>
      </c>
      <c r="U664" s="32" t="s">
        <v>1683</v>
      </c>
      <c r="V664" s="36" t="s">
        <v>1684</v>
      </c>
    </row>
    <row r="665" spans="1:22" s="156" customFormat="1" ht="409.5" x14ac:dyDescent="0.25">
      <c r="A665" s="6" t="s">
        <v>1686</v>
      </c>
      <c r="B665" s="32" t="s">
        <v>31</v>
      </c>
      <c r="C665" s="32" t="s">
        <v>1662</v>
      </c>
      <c r="D665" s="32" t="s">
        <v>1663</v>
      </c>
      <c r="E665" s="32" t="s">
        <v>1664</v>
      </c>
      <c r="F665" s="32" t="s">
        <v>1665</v>
      </c>
      <c r="G665" s="53">
        <v>80111600</v>
      </c>
      <c r="H665" s="53" t="s">
        <v>1687</v>
      </c>
      <c r="I665" s="53" t="s">
        <v>1667</v>
      </c>
      <c r="J665" s="53" t="s">
        <v>38</v>
      </c>
      <c r="K665" s="54" t="s">
        <v>416</v>
      </c>
      <c r="L665" s="54" t="s">
        <v>416</v>
      </c>
      <c r="M665" s="54">
        <v>6</v>
      </c>
      <c r="N665" s="55">
        <v>4223000</v>
      </c>
      <c r="O665" s="66">
        <v>25338000</v>
      </c>
      <c r="P665" s="53" t="s">
        <v>1668</v>
      </c>
      <c r="Q665" s="56" t="s">
        <v>41</v>
      </c>
      <c r="R665" s="56" t="s">
        <v>42</v>
      </c>
      <c r="S665" s="56" t="s">
        <v>43</v>
      </c>
      <c r="T665" s="56" t="s">
        <v>0</v>
      </c>
      <c r="U665" s="32" t="s">
        <v>1682</v>
      </c>
      <c r="V665" s="36" t="s">
        <v>1688</v>
      </c>
    </row>
    <row r="666" spans="1:22" s="156" customFormat="1" ht="409.5" x14ac:dyDescent="0.25">
      <c r="A666" s="6" t="s">
        <v>1689</v>
      </c>
      <c r="B666" s="32" t="s">
        <v>31</v>
      </c>
      <c r="C666" s="32" t="s">
        <v>1662</v>
      </c>
      <c r="D666" s="32" t="s">
        <v>1663</v>
      </c>
      <c r="E666" s="32" t="s">
        <v>1664</v>
      </c>
      <c r="F666" s="32" t="s">
        <v>1665</v>
      </c>
      <c r="G666" s="53">
        <v>80111600</v>
      </c>
      <c r="H666" s="53" t="s">
        <v>1687</v>
      </c>
      <c r="I666" s="53" t="s">
        <v>1667</v>
      </c>
      <c r="J666" s="53" t="s">
        <v>38</v>
      </c>
      <c r="K666" s="54" t="s">
        <v>266</v>
      </c>
      <c r="L666" s="54" t="s">
        <v>266</v>
      </c>
      <c r="M666" s="54">
        <v>3</v>
      </c>
      <c r="N666" s="55">
        <v>4223000</v>
      </c>
      <c r="O666" s="66">
        <v>12669000</v>
      </c>
      <c r="P666" s="53" t="s">
        <v>1668</v>
      </c>
      <c r="Q666" s="56" t="s">
        <v>41</v>
      </c>
      <c r="R666" s="56" t="s">
        <v>42</v>
      </c>
      <c r="S666" s="56" t="s">
        <v>43</v>
      </c>
      <c r="T666" s="54" t="s">
        <v>0</v>
      </c>
      <c r="U666" s="32" t="s">
        <v>1682</v>
      </c>
      <c r="V666" s="36" t="s">
        <v>1688</v>
      </c>
    </row>
    <row r="667" spans="1:22" s="156" customFormat="1" ht="409.5" x14ac:dyDescent="0.25">
      <c r="A667" s="6" t="s">
        <v>1690</v>
      </c>
      <c r="B667" s="32" t="s">
        <v>31</v>
      </c>
      <c r="C667" s="32" t="s">
        <v>1662</v>
      </c>
      <c r="D667" s="32" t="s">
        <v>1663</v>
      </c>
      <c r="E667" s="32" t="s">
        <v>1664</v>
      </c>
      <c r="F667" s="32" t="s">
        <v>1665</v>
      </c>
      <c r="G667" s="53">
        <v>80111600</v>
      </c>
      <c r="H667" s="53" t="s">
        <v>1691</v>
      </c>
      <c r="I667" s="53" t="s">
        <v>1667</v>
      </c>
      <c r="J667" s="53" t="s">
        <v>38</v>
      </c>
      <c r="K667" s="54" t="s">
        <v>416</v>
      </c>
      <c r="L667" s="54" t="s">
        <v>416</v>
      </c>
      <c r="M667" s="54">
        <v>9</v>
      </c>
      <c r="N667" s="55">
        <v>4000000</v>
      </c>
      <c r="O667" s="66">
        <v>36000000</v>
      </c>
      <c r="P667" s="53" t="s">
        <v>1668</v>
      </c>
      <c r="Q667" s="56" t="s">
        <v>41</v>
      </c>
      <c r="R667" s="56" t="s">
        <v>42</v>
      </c>
      <c r="S667" s="56" t="s">
        <v>43</v>
      </c>
      <c r="T667" s="56" t="s">
        <v>0</v>
      </c>
      <c r="U667" s="32" t="s">
        <v>1692</v>
      </c>
      <c r="V667" s="36" t="s">
        <v>1693</v>
      </c>
    </row>
    <row r="668" spans="1:22" s="156" customFormat="1" ht="409.5" x14ac:dyDescent="0.25">
      <c r="A668" s="6" t="s">
        <v>1694</v>
      </c>
      <c r="B668" s="32" t="s">
        <v>31</v>
      </c>
      <c r="C668" s="32" t="s">
        <v>1662</v>
      </c>
      <c r="D668" s="32" t="s">
        <v>1663</v>
      </c>
      <c r="E668" s="32" t="s">
        <v>1664</v>
      </c>
      <c r="F668" s="32" t="s">
        <v>1665</v>
      </c>
      <c r="G668" s="53">
        <v>80111600</v>
      </c>
      <c r="H668" s="53" t="s">
        <v>1695</v>
      </c>
      <c r="I668" s="53" t="s">
        <v>1667</v>
      </c>
      <c r="J668" s="53" t="s">
        <v>38</v>
      </c>
      <c r="K668" s="54" t="s">
        <v>416</v>
      </c>
      <c r="L668" s="54" t="s">
        <v>416</v>
      </c>
      <c r="M668" s="54">
        <v>9</v>
      </c>
      <c r="N668" s="55">
        <v>3605000</v>
      </c>
      <c r="O668" s="66">
        <v>32445000</v>
      </c>
      <c r="P668" s="53" t="s">
        <v>1668</v>
      </c>
      <c r="Q668" s="56" t="s">
        <v>41</v>
      </c>
      <c r="R668" s="56" t="s">
        <v>42</v>
      </c>
      <c r="S668" s="56" t="s">
        <v>43</v>
      </c>
      <c r="T668" s="56" t="s">
        <v>0</v>
      </c>
      <c r="U668" s="32" t="s">
        <v>1691</v>
      </c>
      <c r="V668" s="36" t="s">
        <v>1696</v>
      </c>
    </row>
    <row r="669" spans="1:22" s="156" customFormat="1" ht="409.5" x14ac:dyDescent="0.25">
      <c r="A669" s="6" t="s">
        <v>1697</v>
      </c>
      <c r="B669" s="32" t="s">
        <v>31</v>
      </c>
      <c r="C669" s="32" t="s">
        <v>1662</v>
      </c>
      <c r="D669" s="32" t="s">
        <v>1663</v>
      </c>
      <c r="E669" s="32" t="s">
        <v>1664</v>
      </c>
      <c r="F669" s="32" t="s">
        <v>1665</v>
      </c>
      <c r="G669" s="53">
        <v>80111600</v>
      </c>
      <c r="H669" s="53" t="s">
        <v>1698</v>
      </c>
      <c r="I669" s="53" t="s">
        <v>1667</v>
      </c>
      <c r="J669" s="53" t="s">
        <v>38</v>
      </c>
      <c r="K669" s="54" t="s">
        <v>416</v>
      </c>
      <c r="L669" s="54" t="s">
        <v>416</v>
      </c>
      <c r="M669" s="54">
        <v>9</v>
      </c>
      <c r="N669" s="55">
        <v>4000000</v>
      </c>
      <c r="O669" s="66">
        <v>36000000</v>
      </c>
      <c r="P669" s="53" t="s">
        <v>1668</v>
      </c>
      <c r="Q669" s="56" t="s">
        <v>41</v>
      </c>
      <c r="R669" s="56" t="s">
        <v>42</v>
      </c>
      <c r="S669" s="56" t="s">
        <v>43</v>
      </c>
      <c r="T669" s="56" t="s">
        <v>0</v>
      </c>
      <c r="U669" s="32" t="s">
        <v>1695</v>
      </c>
      <c r="V669" s="36" t="s">
        <v>1699</v>
      </c>
    </row>
    <row r="670" spans="1:22" s="156" customFormat="1" ht="409.5" x14ac:dyDescent="0.25">
      <c r="A670" s="6" t="s">
        <v>1700</v>
      </c>
      <c r="B670" s="32" t="s">
        <v>31</v>
      </c>
      <c r="C670" s="32" t="s">
        <v>1662</v>
      </c>
      <c r="D670" s="32" t="s">
        <v>1663</v>
      </c>
      <c r="E670" s="32" t="s">
        <v>1664</v>
      </c>
      <c r="F670" s="32" t="s">
        <v>1665</v>
      </c>
      <c r="G670" s="53">
        <v>80111600</v>
      </c>
      <c r="H670" s="53" t="s">
        <v>1701</v>
      </c>
      <c r="I670" s="53" t="s">
        <v>1667</v>
      </c>
      <c r="J670" s="53" t="s">
        <v>38</v>
      </c>
      <c r="K670" s="54" t="s">
        <v>416</v>
      </c>
      <c r="L670" s="54" t="s">
        <v>416</v>
      </c>
      <c r="M670" s="54">
        <v>9</v>
      </c>
      <c r="N670" s="55">
        <v>8500000</v>
      </c>
      <c r="O670" s="66">
        <v>76500000</v>
      </c>
      <c r="P670" s="53" t="s">
        <v>1668</v>
      </c>
      <c r="Q670" s="56" t="s">
        <v>41</v>
      </c>
      <c r="R670" s="56" t="s">
        <v>42</v>
      </c>
      <c r="S670" s="56" t="s">
        <v>43</v>
      </c>
      <c r="T670" s="56" t="s">
        <v>0</v>
      </c>
      <c r="U670" s="32" t="s">
        <v>1698</v>
      </c>
      <c r="V670" s="36" t="s">
        <v>1702</v>
      </c>
    </row>
    <row r="671" spans="1:22" s="156" customFormat="1" ht="409.5" x14ac:dyDescent="0.25">
      <c r="A671" s="6" t="s">
        <v>1703</v>
      </c>
      <c r="B671" s="32" t="s">
        <v>31</v>
      </c>
      <c r="C671" s="32" t="s">
        <v>1662</v>
      </c>
      <c r="D671" s="32" t="s">
        <v>1663</v>
      </c>
      <c r="E671" s="32" t="s">
        <v>1664</v>
      </c>
      <c r="F671" s="32" t="s">
        <v>1665</v>
      </c>
      <c r="G671" s="53">
        <v>80111600</v>
      </c>
      <c r="H671" s="53" t="s">
        <v>1704</v>
      </c>
      <c r="I671" s="53" t="s">
        <v>1667</v>
      </c>
      <c r="J671" s="53" t="s">
        <v>38</v>
      </c>
      <c r="K671" s="54" t="s">
        <v>416</v>
      </c>
      <c r="L671" s="54" t="s">
        <v>416</v>
      </c>
      <c r="M671" s="54">
        <v>6</v>
      </c>
      <c r="N671" s="55">
        <v>4500000</v>
      </c>
      <c r="O671" s="66">
        <v>27000000</v>
      </c>
      <c r="P671" s="53" t="s">
        <v>1668</v>
      </c>
      <c r="Q671" s="56" t="s">
        <v>41</v>
      </c>
      <c r="R671" s="56" t="s">
        <v>42</v>
      </c>
      <c r="S671" s="56" t="s">
        <v>43</v>
      </c>
      <c r="T671" s="56" t="s">
        <v>0</v>
      </c>
      <c r="U671" s="32" t="s">
        <v>1701</v>
      </c>
      <c r="V671" s="36" t="s">
        <v>1705</v>
      </c>
    </row>
    <row r="672" spans="1:22" s="156" customFormat="1" ht="409.5" x14ac:dyDescent="0.25">
      <c r="A672" s="6" t="s">
        <v>1703</v>
      </c>
      <c r="B672" s="32" t="s">
        <v>31</v>
      </c>
      <c r="C672" s="32" t="s">
        <v>1662</v>
      </c>
      <c r="D672" s="32" t="s">
        <v>1663</v>
      </c>
      <c r="E672" s="32" t="s">
        <v>1664</v>
      </c>
      <c r="F672" s="32" t="s">
        <v>1665</v>
      </c>
      <c r="G672" s="53">
        <v>80111600</v>
      </c>
      <c r="H672" s="53" t="s">
        <v>1704</v>
      </c>
      <c r="I672" s="53" t="s">
        <v>1667</v>
      </c>
      <c r="J672" s="53" t="s">
        <v>38</v>
      </c>
      <c r="K672" s="54" t="s">
        <v>266</v>
      </c>
      <c r="L672" s="54" t="s">
        <v>266</v>
      </c>
      <c r="M672" s="54">
        <v>3</v>
      </c>
      <c r="N672" s="55">
        <v>4500000</v>
      </c>
      <c r="O672" s="66">
        <v>13500000</v>
      </c>
      <c r="P672" s="53" t="s">
        <v>1668</v>
      </c>
      <c r="Q672" s="56" t="s">
        <v>41</v>
      </c>
      <c r="R672" s="56" t="s">
        <v>42</v>
      </c>
      <c r="S672" s="56" t="s">
        <v>43</v>
      </c>
      <c r="T672" s="54" t="s">
        <v>0</v>
      </c>
      <c r="U672" s="32" t="s">
        <v>1701</v>
      </c>
      <c r="V672" s="36" t="s">
        <v>1705</v>
      </c>
    </row>
    <row r="673" spans="1:22" s="156" customFormat="1" ht="409.5" x14ac:dyDescent="0.25">
      <c r="A673" s="6" t="s">
        <v>1706</v>
      </c>
      <c r="B673" s="32" t="s">
        <v>31</v>
      </c>
      <c r="C673" s="32" t="s">
        <v>1662</v>
      </c>
      <c r="D673" s="32" t="s">
        <v>1663</v>
      </c>
      <c r="E673" s="32" t="s">
        <v>1664</v>
      </c>
      <c r="F673" s="32" t="s">
        <v>1665</v>
      </c>
      <c r="G673" s="53">
        <v>80111600</v>
      </c>
      <c r="H673" s="53" t="s">
        <v>1707</v>
      </c>
      <c r="I673" s="53" t="s">
        <v>1667</v>
      </c>
      <c r="J673" s="53" t="s">
        <v>38</v>
      </c>
      <c r="K673" s="54" t="s">
        <v>416</v>
      </c>
      <c r="L673" s="54" t="s">
        <v>416</v>
      </c>
      <c r="M673" s="54">
        <v>9</v>
      </c>
      <c r="N673" s="55">
        <v>4000000</v>
      </c>
      <c r="O673" s="66">
        <v>36000000</v>
      </c>
      <c r="P673" s="53" t="s">
        <v>1668</v>
      </c>
      <c r="Q673" s="56" t="s">
        <v>41</v>
      </c>
      <c r="R673" s="56" t="s">
        <v>42</v>
      </c>
      <c r="S673" s="56" t="s">
        <v>43</v>
      </c>
      <c r="T673" s="56" t="s">
        <v>0</v>
      </c>
      <c r="U673" s="32" t="s">
        <v>1704</v>
      </c>
      <c r="V673" s="36" t="s">
        <v>1708</v>
      </c>
    </row>
    <row r="674" spans="1:22" s="156" customFormat="1" ht="409.5" x14ac:dyDescent="0.25">
      <c r="A674" s="6" t="s">
        <v>1709</v>
      </c>
      <c r="B674" s="32" t="s">
        <v>31</v>
      </c>
      <c r="C674" s="32" t="s">
        <v>1662</v>
      </c>
      <c r="D674" s="32" t="s">
        <v>1663</v>
      </c>
      <c r="E674" s="32" t="s">
        <v>1664</v>
      </c>
      <c r="F674" s="32" t="s">
        <v>1665</v>
      </c>
      <c r="G674" s="53">
        <v>80111600</v>
      </c>
      <c r="H674" s="53" t="s">
        <v>1710</v>
      </c>
      <c r="I674" s="53" t="s">
        <v>1667</v>
      </c>
      <c r="J674" s="53" t="s">
        <v>38</v>
      </c>
      <c r="K674" s="54" t="s">
        <v>416</v>
      </c>
      <c r="L674" s="54" t="s">
        <v>416</v>
      </c>
      <c r="M674" s="54">
        <v>6</v>
      </c>
      <c r="N674" s="55">
        <v>5500000</v>
      </c>
      <c r="O674" s="66">
        <v>33000000</v>
      </c>
      <c r="P674" s="53" t="s">
        <v>1668</v>
      </c>
      <c r="Q674" s="56" t="s">
        <v>41</v>
      </c>
      <c r="R674" s="56" t="s">
        <v>42</v>
      </c>
      <c r="S674" s="56" t="s">
        <v>43</v>
      </c>
      <c r="T674" s="56" t="s">
        <v>0</v>
      </c>
      <c r="U674" s="32" t="s">
        <v>1707</v>
      </c>
      <c r="V674" s="36" t="s">
        <v>1711</v>
      </c>
    </row>
    <row r="675" spans="1:22" s="156" customFormat="1" ht="409.5" x14ac:dyDescent="0.25">
      <c r="A675" s="6" t="s">
        <v>1712</v>
      </c>
      <c r="B675" s="32" t="s">
        <v>31</v>
      </c>
      <c r="C675" s="32" t="s">
        <v>1662</v>
      </c>
      <c r="D675" s="32" t="s">
        <v>1663</v>
      </c>
      <c r="E675" s="32" t="s">
        <v>1664</v>
      </c>
      <c r="F675" s="32" t="s">
        <v>1665</v>
      </c>
      <c r="G675" s="53">
        <v>80111600</v>
      </c>
      <c r="H675" s="53" t="s">
        <v>1710</v>
      </c>
      <c r="I675" s="53" t="s">
        <v>1667</v>
      </c>
      <c r="J675" s="53" t="s">
        <v>38</v>
      </c>
      <c r="K675" s="54" t="s">
        <v>266</v>
      </c>
      <c r="L675" s="54" t="s">
        <v>266</v>
      </c>
      <c r="M675" s="54">
        <v>3</v>
      </c>
      <c r="N675" s="55">
        <v>5500000</v>
      </c>
      <c r="O675" s="66">
        <v>16500000</v>
      </c>
      <c r="P675" s="53" t="s">
        <v>1668</v>
      </c>
      <c r="Q675" s="56" t="s">
        <v>41</v>
      </c>
      <c r="R675" s="56" t="s">
        <v>42</v>
      </c>
      <c r="S675" s="56" t="s">
        <v>43</v>
      </c>
      <c r="T675" s="54" t="s">
        <v>0</v>
      </c>
      <c r="U675" s="32" t="s">
        <v>1707</v>
      </c>
      <c r="V675" s="36" t="s">
        <v>1711</v>
      </c>
    </row>
    <row r="676" spans="1:22" s="156" customFormat="1" ht="409.5" x14ac:dyDescent="0.25">
      <c r="A676" s="6" t="s">
        <v>1713</v>
      </c>
      <c r="B676" s="32" t="s">
        <v>31</v>
      </c>
      <c r="C676" s="32" t="s">
        <v>1662</v>
      </c>
      <c r="D676" s="32" t="s">
        <v>1663</v>
      </c>
      <c r="E676" s="32" t="s">
        <v>1664</v>
      </c>
      <c r="F676" s="32" t="s">
        <v>1665</v>
      </c>
      <c r="G676" s="53">
        <v>80111600</v>
      </c>
      <c r="H676" s="53" t="s">
        <v>1710</v>
      </c>
      <c r="I676" s="53" t="s">
        <v>1667</v>
      </c>
      <c r="J676" s="53" t="s">
        <v>38</v>
      </c>
      <c r="K676" s="54" t="s">
        <v>416</v>
      </c>
      <c r="L676" s="54" t="s">
        <v>416</v>
      </c>
      <c r="M676" s="54">
        <v>6</v>
      </c>
      <c r="N676" s="55">
        <v>4600000</v>
      </c>
      <c r="O676" s="66">
        <v>27600000</v>
      </c>
      <c r="P676" s="53" t="s">
        <v>1668</v>
      </c>
      <c r="Q676" s="56" t="s">
        <v>41</v>
      </c>
      <c r="R676" s="56" t="s">
        <v>42</v>
      </c>
      <c r="S676" s="56" t="s">
        <v>43</v>
      </c>
      <c r="T676" s="56" t="s">
        <v>0</v>
      </c>
      <c r="U676" s="32" t="s">
        <v>1710</v>
      </c>
      <c r="V676" s="36" t="s">
        <v>1714</v>
      </c>
    </row>
    <row r="677" spans="1:22" s="156" customFormat="1" ht="409.5" x14ac:dyDescent="0.25">
      <c r="A677" s="6" t="s">
        <v>1715</v>
      </c>
      <c r="B677" s="32" t="s">
        <v>31</v>
      </c>
      <c r="C677" s="32" t="s">
        <v>1662</v>
      </c>
      <c r="D677" s="32" t="s">
        <v>1663</v>
      </c>
      <c r="E677" s="32" t="s">
        <v>1664</v>
      </c>
      <c r="F677" s="32" t="s">
        <v>1665</v>
      </c>
      <c r="G677" s="53">
        <v>80111600</v>
      </c>
      <c r="H677" s="53" t="s">
        <v>1716</v>
      </c>
      <c r="I677" s="53" t="s">
        <v>1667</v>
      </c>
      <c r="J677" s="53" t="s">
        <v>38</v>
      </c>
      <c r="K677" s="54" t="s">
        <v>266</v>
      </c>
      <c r="L677" s="54" t="s">
        <v>397</v>
      </c>
      <c r="M677" s="54">
        <v>3</v>
      </c>
      <c r="N677" s="55">
        <v>4600000</v>
      </c>
      <c r="O677" s="66">
        <v>13800000</v>
      </c>
      <c r="P677" s="53" t="s">
        <v>1668</v>
      </c>
      <c r="Q677" s="56" t="s">
        <v>41</v>
      </c>
      <c r="R677" s="56" t="s">
        <v>42</v>
      </c>
      <c r="S677" s="56" t="s">
        <v>43</v>
      </c>
      <c r="T677" s="56" t="s">
        <v>0</v>
      </c>
      <c r="U677" s="32" t="s">
        <v>1710</v>
      </c>
      <c r="V677" s="36" t="s">
        <v>1714</v>
      </c>
    </row>
    <row r="678" spans="1:22" s="156" customFormat="1" ht="409.5" x14ac:dyDescent="0.25">
      <c r="A678" s="6" t="s">
        <v>1717</v>
      </c>
      <c r="B678" s="32" t="s">
        <v>31</v>
      </c>
      <c r="C678" s="32" t="s">
        <v>1662</v>
      </c>
      <c r="D678" s="32" t="s">
        <v>1663</v>
      </c>
      <c r="E678" s="32" t="s">
        <v>1664</v>
      </c>
      <c r="F678" s="32" t="s">
        <v>1665</v>
      </c>
      <c r="G678" s="53">
        <v>80111600</v>
      </c>
      <c r="H678" s="53" t="s">
        <v>1718</v>
      </c>
      <c r="I678" s="53" t="s">
        <v>1667</v>
      </c>
      <c r="J678" s="53" t="s">
        <v>38</v>
      </c>
      <c r="K678" s="54" t="s">
        <v>416</v>
      </c>
      <c r="L678" s="54" t="s">
        <v>416</v>
      </c>
      <c r="M678" s="54">
        <v>6</v>
      </c>
      <c r="N678" s="55">
        <v>4000000</v>
      </c>
      <c r="O678" s="66">
        <v>24000000</v>
      </c>
      <c r="P678" s="53" t="s">
        <v>1668</v>
      </c>
      <c r="Q678" s="56" t="s">
        <v>41</v>
      </c>
      <c r="R678" s="56" t="s">
        <v>42</v>
      </c>
      <c r="S678" s="56" t="s">
        <v>43</v>
      </c>
      <c r="T678" s="56" t="s">
        <v>0</v>
      </c>
      <c r="U678" s="32" t="s">
        <v>1716</v>
      </c>
      <c r="V678" s="147" t="s">
        <v>1719</v>
      </c>
    </row>
    <row r="679" spans="1:22" s="156" customFormat="1" ht="409.5" x14ac:dyDescent="0.25">
      <c r="A679" s="6" t="s">
        <v>1720</v>
      </c>
      <c r="B679" s="32" t="s">
        <v>31</v>
      </c>
      <c r="C679" s="32" t="s">
        <v>1662</v>
      </c>
      <c r="D679" s="32" t="s">
        <v>1663</v>
      </c>
      <c r="E679" s="32" t="s">
        <v>1674</v>
      </c>
      <c r="F679" s="32" t="s">
        <v>1675</v>
      </c>
      <c r="G679" s="53">
        <v>80111600</v>
      </c>
      <c r="H679" s="53" t="s">
        <v>1679</v>
      </c>
      <c r="I679" s="53" t="s">
        <v>1721</v>
      </c>
      <c r="J679" s="53" t="s">
        <v>38</v>
      </c>
      <c r="K679" s="54" t="s">
        <v>266</v>
      </c>
      <c r="L679" s="54" t="s">
        <v>397</v>
      </c>
      <c r="M679" s="54">
        <v>1</v>
      </c>
      <c r="N679" s="55">
        <v>46538429</v>
      </c>
      <c r="O679" s="66">
        <v>46538429</v>
      </c>
      <c r="P679" s="53" t="s">
        <v>1680</v>
      </c>
      <c r="Q679" s="56" t="s">
        <v>41</v>
      </c>
      <c r="R679" s="56" t="s">
        <v>42</v>
      </c>
      <c r="S679" s="56" t="s">
        <v>43</v>
      </c>
      <c r="T679" s="56" t="s">
        <v>0</v>
      </c>
      <c r="U679" s="32" t="s">
        <v>1679</v>
      </c>
      <c r="V679" s="57" t="s">
        <v>1722</v>
      </c>
    </row>
    <row r="680" spans="1:22" s="156" customFormat="1" ht="409.5" x14ac:dyDescent="0.25">
      <c r="A680" s="6" t="s">
        <v>1723</v>
      </c>
      <c r="B680" s="32" t="s">
        <v>31</v>
      </c>
      <c r="C680" s="32" t="s">
        <v>1662</v>
      </c>
      <c r="D680" s="32" t="s">
        <v>1663</v>
      </c>
      <c r="E680" s="32" t="s">
        <v>1674</v>
      </c>
      <c r="F680" s="32" t="s">
        <v>1675</v>
      </c>
      <c r="G680" s="53">
        <v>80111600</v>
      </c>
      <c r="H680" s="53" t="s">
        <v>1724</v>
      </c>
      <c r="I680" s="53" t="s">
        <v>1667</v>
      </c>
      <c r="J680" s="53" t="s">
        <v>38</v>
      </c>
      <c r="K680" s="54" t="s">
        <v>416</v>
      </c>
      <c r="L680" s="54" t="s">
        <v>416</v>
      </c>
      <c r="M680" s="54">
        <v>5</v>
      </c>
      <c r="N680" s="55">
        <v>3600000</v>
      </c>
      <c r="O680" s="66">
        <v>18000000</v>
      </c>
      <c r="P680" s="53" t="s">
        <v>1668</v>
      </c>
      <c r="Q680" s="56" t="s">
        <v>41</v>
      </c>
      <c r="R680" s="56" t="s">
        <v>42</v>
      </c>
      <c r="S680" s="56" t="s">
        <v>43</v>
      </c>
      <c r="T680" s="56" t="s">
        <v>0</v>
      </c>
      <c r="U680" s="32" t="s">
        <v>1718</v>
      </c>
      <c r="V680" s="147" t="s">
        <v>1725</v>
      </c>
    </row>
    <row r="681" spans="1:22" s="156" customFormat="1" ht="409.5" x14ac:dyDescent="0.25">
      <c r="A681" s="6" t="s">
        <v>1726</v>
      </c>
      <c r="B681" s="32" t="s">
        <v>31</v>
      </c>
      <c r="C681" s="32" t="s">
        <v>1662</v>
      </c>
      <c r="D681" s="32" t="s">
        <v>1663</v>
      </c>
      <c r="E681" s="32" t="s">
        <v>1674</v>
      </c>
      <c r="F681" s="32" t="s">
        <v>1675</v>
      </c>
      <c r="G681" s="53">
        <v>80111600</v>
      </c>
      <c r="H681" s="53" t="s">
        <v>1727</v>
      </c>
      <c r="I681" s="53" t="s">
        <v>1667</v>
      </c>
      <c r="J681" s="53" t="s">
        <v>38</v>
      </c>
      <c r="K681" s="54" t="s">
        <v>266</v>
      </c>
      <c r="L681" s="54" t="s">
        <v>397</v>
      </c>
      <c r="M681" s="54">
        <v>4</v>
      </c>
      <c r="N681" s="55">
        <v>3600000</v>
      </c>
      <c r="O681" s="66">
        <v>14400000</v>
      </c>
      <c r="P681" s="53" t="s">
        <v>1668</v>
      </c>
      <c r="Q681" s="56" t="s">
        <v>41</v>
      </c>
      <c r="R681" s="56" t="s">
        <v>42</v>
      </c>
      <c r="S681" s="56" t="s">
        <v>43</v>
      </c>
      <c r="T681" s="56" t="s">
        <v>0</v>
      </c>
      <c r="U681" s="32" t="s">
        <v>1718</v>
      </c>
      <c r="V681" s="148" t="s">
        <v>1725</v>
      </c>
    </row>
    <row r="682" spans="1:22" s="156" customFormat="1" ht="409.5" x14ac:dyDescent="0.25">
      <c r="A682" s="6" t="s">
        <v>1728</v>
      </c>
      <c r="B682" s="32" t="s">
        <v>31</v>
      </c>
      <c r="C682" s="32" t="s">
        <v>1662</v>
      </c>
      <c r="D682" s="32" t="s">
        <v>1663</v>
      </c>
      <c r="E682" s="32" t="s">
        <v>1664</v>
      </c>
      <c r="F682" s="32" t="s">
        <v>1665</v>
      </c>
      <c r="G682" s="53">
        <v>80111600</v>
      </c>
      <c r="H682" s="53" t="s">
        <v>1724</v>
      </c>
      <c r="I682" s="53" t="s">
        <v>1667</v>
      </c>
      <c r="J682" s="53" t="s">
        <v>38</v>
      </c>
      <c r="K682" s="54" t="s">
        <v>266</v>
      </c>
      <c r="L682" s="54" t="s">
        <v>266</v>
      </c>
      <c r="M682" s="54">
        <v>6</v>
      </c>
      <c r="N682" s="55">
        <v>5000000</v>
      </c>
      <c r="O682" s="66">
        <v>30000000</v>
      </c>
      <c r="P682" s="53" t="s">
        <v>1668</v>
      </c>
      <c r="Q682" s="56" t="s">
        <v>41</v>
      </c>
      <c r="R682" s="56" t="s">
        <v>42</v>
      </c>
      <c r="S682" s="56" t="s">
        <v>43</v>
      </c>
      <c r="T682" s="56" t="s">
        <v>0</v>
      </c>
      <c r="U682" s="32" t="s">
        <v>1724</v>
      </c>
      <c r="V682" s="148" t="s">
        <v>1729</v>
      </c>
    </row>
    <row r="683" spans="1:22" s="156" customFormat="1" ht="409.5" x14ac:dyDescent="0.25">
      <c r="A683" s="6" t="s">
        <v>1730</v>
      </c>
      <c r="B683" s="32" t="s">
        <v>31</v>
      </c>
      <c r="C683" s="32" t="s">
        <v>1662</v>
      </c>
      <c r="D683" s="32" t="s">
        <v>1663</v>
      </c>
      <c r="E683" s="32" t="s">
        <v>1664</v>
      </c>
      <c r="F683" s="32" t="s">
        <v>1665</v>
      </c>
      <c r="G683" s="53">
        <v>80111600</v>
      </c>
      <c r="H683" s="53" t="s">
        <v>1724</v>
      </c>
      <c r="I683" s="53" t="s">
        <v>1667</v>
      </c>
      <c r="J683" s="53" t="s">
        <v>38</v>
      </c>
      <c r="K683" s="54" t="s">
        <v>1128</v>
      </c>
      <c r="L683" s="54" t="s">
        <v>1128</v>
      </c>
      <c r="M683" s="54">
        <v>2</v>
      </c>
      <c r="N683" s="55">
        <v>5000000</v>
      </c>
      <c r="O683" s="55">
        <v>10000000</v>
      </c>
      <c r="P683" s="53" t="s">
        <v>1668</v>
      </c>
      <c r="Q683" s="56" t="s">
        <v>41</v>
      </c>
      <c r="R683" s="56" t="s">
        <v>42</v>
      </c>
      <c r="S683" s="56" t="s">
        <v>43</v>
      </c>
      <c r="T683" s="56" t="s">
        <v>0</v>
      </c>
      <c r="U683" s="32" t="s">
        <v>1724</v>
      </c>
      <c r="V683" s="148" t="s">
        <v>1729</v>
      </c>
    </row>
    <row r="684" spans="1:22" s="156" customFormat="1" ht="409.5" x14ac:dyDescent="0.25">
      <c r="A684" s="6" t="s">
        <v>1731</v>
      </c>
      <c r="B684" s="32" t="s">
        <v>31</v>
      </c>
      <c r="C684" s="32" t="s">
        <v>1662</v>
      </c>
      <c r="D684" s="32" t="s">
        <v>1663</v>
      </c>
      <c r="E684" s="32" t="s">
        <v>1664</v>
      </c>
      <c r="F684" s="32" t="s">
        <v>1665</v>
      </c>
      <c r="G684" s="53">
        <v>80111600</v>
      </c>
      <c r="H684" s="53" t="s">
        <v>1732</v>
      </c>
      <c r="I684" s="53" t="s">
        <v>1667</v>
      </c>
      <c r="J684" s="53" t="s">
        <v>38</v>
      </c>
      <c r="K684" s="54" t="s">
        <v>416</v>
      </c>
      <c r="L684" s="54" t="s">
        <v>416</v>
      </c>
      <c r="M684" s="54">
        <v>6</v>
      </c>
      <c r="N684" s="55">
        <v>6000000</v>
      </c>
      <c r="O684" s="55">
        <v>36000000</v>
      </c>
      <c r="P684" s="53" t="s">
        <v>1668</v>
      </c>
      <c r="Q684" s="56" t="s">
        <v>41</v>
      </c>
      <c r="R684" s="56" t="s">
        <v>42</v>
      </c>
      <c r="S684" s="56" t="s">
        <v>43</v>
      </c>
      <c r="T684" s="56" t="s">
        <v>0</v>
      </c>
      <c r="U684" s="32" t="s">
        <v>1727</v>
      </c>
      <c r="V684" s="57" t="s">
        <v>1733</v>
      </c>
    </row>
    <row r="685" spans="1:22" s="156" customFormat="1" ht="409.5" x14ac:dyDescent="0.25">
      <c r="A685" s="6" t="s">
        <v>1734</v>
      </c>
      <c r="B685" s="32" t="s">
        <v>31</v>
      </c>
      <c r="C685" s="32" t="s">
        <v>1662</v>
      </c>
      <c r="D685" s="32" t="s">
        <v>1663</v>
      </c>
      <c r="E685" s="32" t="s">
        <v>1664</v>
      </c>
      <c r="F685" s="32" t="s">
        <v>1665</v>
      </c>
      <c r="G685" s="53">
        <v>80111600</v>
      </c>
      <c r="H685" s="53" t="s">
        <v>1732</v>
      </c>
      <c r="I685" s="53" t="s">
        <v>1667</v>
      </c>
      <c r="J685" s="53" t="s">
        <v>38</v>
      </c>
      <c r="K685" s="54" t="s">
        <v>266</v>
      </c>
      <c r="L685" s="54" t="s">
        <v>1735</v>
      </c>
      <c r="M685" s="54">
        <v>3</v>
      </c>
      <c r="N685" s="55">
        <v>6000000</v>
      </c>
      <c r="O685" s="55">
        <v>18000000</v>
      </c>
      <c r="P685" s="53" t="s">
        <v>1668</v>
      </c>
      <c r="Q685" s="56" t="s">
        <v>41</v>
      </c>
      <c r="R685" s="56" t="s">
        <v>42</v>
      </c>
      <c r="S685" s="56" t="s">
        <v>43</v>
      </c>
      <c r="T685" s="54" t="s">
        <v>0</v>
      </c>
      <c r="U685" s="32" t="s">
        <v>1727</v>
      </c>
      <c r="V685" s="57" t="s">
        <v>1733</v>
      </c>
    </row>
    <row r="686" spans="1:22" s="156" customFormat="1" ht="409.5" x14ac:dyDescent="0.25">
      <c r="A686" s="6" t="s">
        <v>1736</v>
      </c>
      <c r="B686" s="32" t="s">
        <v>31</v>
      </c>
      <c r="C686" s="32" t="s">
        <v>1662</v>
      </c>
      <c r="D686" s="32" t="s">
        <v>1663</v>
      </c>
      <c r="E686" s="32" t="s">
        <v>1664</v>
      </c>
      <c r="F686" s="32" t="s">
        <v>1665</v>
      </c>
      <c r="G686" s="53">
        <v>80111600</v>
      </c>
      <c r="H686" s="53" t="s">
        <v>1737</v>
      </c>
      <c r="I686" s="53" t="s">
        <v>1667</v>
      </c>
      <c r="J686" s="53" t="s">
        <v>38</v>
      </c>
      <c r="K686" s="54" t="s">
        <v>416</v>
      </c>
      <c r="L686" s="54" t="s">
        <v>416</v>
      </c>
      <c r="M686" s="54">
        <v>9</v>
      </c>
      <c r="N686" s="55">
        <v>3000000</v>
      </c>
      <c r="O686" s="55">
        <v>27000000</v>
      </c>
      <c r="P686" s="53" t="s">
        <v>1668</v>
      </c>
      <c r="Q686" s="56" t="s">
        <v>41</v>
      </c>
      <c r="R686" s="56" t="s">
        <v>42</v>
      </c>
      <c r="S686" s="56" t="s">
        <v>43</v>
      </c>
      <c r="T686" s="56" t="s">
        <v>0</v>
      </c>
      <c r="U686" s="32" t="s">
        <v>1738</v>
      </c>
      <c r="V686" s="147" t="s">
        <v>1739</v>
      </c>
    </row>
    <row r="687" spans="1:22" s="156" customFormat="1" ht="409.5" x14ac:dyDescent="0.25">
      <c r="A687" s="6" t="s">
        <v>1740</v>
      </c>
      <c r="B687" s="32" t="s">
        <v>31</v>
      </c>
      <c r="C687" s="32" t="s">
        <v>1662</v>
      </c>
      <c r="D687" s="32" t="s">
        <v>1663</v>
      </c>
      <c r="E687" s="32" t="s">
        <v>1664</v>
      </c>
      <c r="F687" s="32" t="s">
        <v>1665</v>
      </c>
      <c r="G687" s="53">
        <v>80111600</v>
      </c>
      <c r="H687" s="53" t="s">
        <v>1741</v>
      </c>
      <c r="I687" s="53" t="s">
        <v>1667</v>
      </c>
      <c r="J687" s="53" t="s">
        <v>38</v>
      </c>
      <c r="K687" s="54" t="s">
        <v>416</v>
      </c>
      <c r="L687" s="54" t="s">
        <v>416</v>
      </c>
      <c r="M687" s="54">
        <v>9</v>
      </c>
      <c r="N687" s="55">
        <v>4200000</v>
      </c>
      <c r="O687" s="55">
        <v>37800000</v>
      </c>
      <c r="P687" s="53" t="s">
        <v>1668</v>
      </c>
      <c r="Q687" s="56" t="s">
        <v>41</v>
      </c>
      <c r="R687" s="56" t="s">
        <v>42</v>
      </c>
      <c r="S687" s="56" t="s">
        <v>43</v>
      </c>
      <c r="T687" s="56" t="s">
        <v>0</v>
      </c>
      <c r="U687" s="32" t="s">
        <v>1732</v>
      </c>
      <c r="V687" s="148" t="s">
        <v>1742</v>
      </c>
    </row>
    <row r="688" spans="1:22" s="156" customFormat="1" ht="409.5" x14ac:dyDescent="0.25">
      <c r="A688" s="6" t="s">
        <v>1743</v>
      </c>
      <c r="B688" s="32" t="s">
        <v>31</v>
      </c>
      <c r="C688" s="32" t="s">
        <v>1662</v>
      </c>
      <c r="D688" s="32" t="s">
        <v>1663</v>
      </c>
      <c r="E688" s="32" t="s">
        <v>1664</v>
      </c>
      <c r="F688" s="32" t="s">
        <v>1665</v>
      </c>
      <c r="G688" s="53">
        <v>80111600</v>
      </c>
      <c r="H688" s="53" t="s">
        <v>1744</v>
      </c>
      <c r="I688" s="53" t="s">
        <v>1667</v>
      </c>
      <c r="J688" s="53" t="s">
        <v>38</v>
      </c>
      <c r="K688" s="54" t="s">
        <v>416</v>
      </c>
      <c r="L688" s="54" t="s">
        <v>416</v>
      </c>
      <c r="M688" s="54">
        <v>9</v>
      </c>
      <c r="N688" s="55">
        <v>4200000</v>
      </c>
      <c r="O688" s="55">
        <v>37800000</v>
      </c>
      <c r="P688" s="53" t="s">
        <v>1668</v>
      </c>
      <c r="Q688" s="56" t="s">
        <v>41</v>
      </c>
      <c r="R688" s="56" t="s">
        <v>42</v>
      </c>
      <c r="S688" s="56" t="s">
        <v>43</v>
      </c>
      <c r="T688" s="56" t="s">
        <v>0</v>
      </c>
      <c r="U688" s="32" t="s">
        <v>1737</v>
      </c>
      <c r="V688" s="148" t="s">
        <v>1745</v>
      </c>
    </row>
    <row r="689" spans="1:22" s="156" customFormat="1" ht="409.5" x14ac:dyDescent="0.25">
      <c r="A689" s="6" t="s">
        <v>1746</v>
      </c>
      <c r="B689" s="32" t="s">
        <v>31</v>
      </c>
      <c r="C689" s="32" t="s">
        <v>1662</v>
      </c>
      <c r="D689" s="32" t="s">
        <v>1663</v>
      </c>
      <c r="E689" s="32" t="s">
        <v>1664</v>
      </c>
      <c r="F689" s="32" t="s">
        <v>1665</v>
      </c>
      <c r="G689" s="53">
        <v>80111600</v>
      </c>
      <c r="H689" s="53" t="s">
        <v>1741</v>
      </c>
      <c r="I689" s="53" t="s">
        <v>1667</v>
      </c>
      <c r="J689" s="53" t="s">
        <v>38</v>
      </c>
      <c r="K689" s="54" t="s">
        <v>416</v>
      </c>
      <c r="L689" s="54" t="s">
        <v>416</v>
      </c>
      <c r="M689" s="54">
        <v>9</v>
      </c>
      <c r="N689" s="55">
        <v>4000000</v>
      </c>
      <c r="O689" s="55">
        <v>36000000</v>
      </c>
      <c r="P689" s="53" t="s">
        <v>1668</v>
      </c>
      <c r="Q689" s="56" t="s">
        <v>41</v>
      </c>
      <c r="R689" s="56" t="s">
        <v>42</v>
      </c>
      <c r="S689" s="56" t="s">
        <v>43</v>
      </c>
      <c r="T689" s="56" t="s">
        <v>0</v>
      </c>
      <c r="U689" s="32" t="s">
        <v>1741</v>
      </c>
      <c r="V689" s="148" t="s">
        <v>1747</v>
      </c>
    </row>
    <row r="690" spans="1:22" s="156" customFormat="1" ht="409.5" x14ac:dyDescent="0.25">
      <c r="A690" s="6" t="s">
        <v>1748</v>
      </c>
      <c r="B690" s="32" t="s">
        <v>31</v>
      </c>
      <c r="C690" s="32" t="s">
        <v>1662</v>
      </c>
      <c r="D690" s="32" t="s">
        <v>1663</v>
      </c>
      <c r="E690" s="32" t="s">
        <v>1674</v>
      </c>
      <c r="F690" s="32" t="s">
        <v>1675</v>
      </c>
      <c r="G690" s="53">
        <v>80111600</v>
      </c>
      <c r="H690" s="53" t="s">
        <v>1749</v>
      </c>
      <c r="I690" s="53" t="s">
        <v>1667</v>
      </c>
      <c r="J690" s="53" t="s">
        <v>38</v>
      </c>
      <c r="K690" s="54" t="s">
        <v>416</v>
      </c>
      <c r="L690" s="54" t="s">
        <v>416</v>
      </c>
      <c r="M690" s="54">
        <v>10</v>
      </c>
      <c r="N690" s="55">
        <v>4223000</v>
      </c>
      <c r="O690" s="55">
        <v>42230000</v>
      </c>
      <c r="P690" s="53" t="s">
        <v>1750</v>
      </c>
      <c r="Q690" s="56" t="s">
        <v>41</v>
      </c>
      <c r="R690" s="56" t="s">
        <v>42</v>
      </c>
      <c r="S690" s="56" t="s">
        <v>43</v>
      </c>
      <c r="T690" s="56" t="s">
        <v>0</v>
      </c>
      <c r="U690" s="32" t="s">
        <v>1751</v>
      </c>
      <c r="V690" s="148" t="s">
        <v>1752</v>
      </c>
    </row>
    <row r="691" spans="1:22" s="156" customFormat="1" ht="409.5" x14ac:dyDescent="0.25">
      <c r="A691" s="6" t="s">
        <v>1753</v>
      </c>
      <c r="B691" s="32" t="s">
        <v>31</v>
      </c>
      <c r="C691" s="32" t="s">
        <v>1662</v>
      </c>
      <c r="D691" s="32" t="s">
        <v>1663</v>
      </c>
      <c r="E691" s="32" t="s">
        <v>1674</v>
      </c>
      <c r="F691" s="32" t="s">
        <v>1675</v>
      </c>
      <c r="G691" s="53">
        <v>80111600</v>
      </c>
      <c r="H691" s="53" t="s">
        <v>1754</v>
      </c>
      <c r="I691" s="53" t="s">
        <v>1667</v>
      </c>
      <c r="J691" s="53" t="s">
        <v>38</v>
      </c>
      <c r="K691" s="54" t="s">
        <v>416</v>
      </c>
      <c r="L691" s="54" t="s">
        <v>416</v>
      </c>
      <c r="M691" s="54">
        <v>10</v>
      </c>
      <c r="N691" s="55">
        <v>5000000</v>
      </c>
      <c r="O691" s="55">
        <v>50000000</v>
      </c>
      <c r="P691" s="53" t="s">
        <v>1750</v>
      </c>
      <c r="Q691" s="56" t="s">
        <v>41</v>
      </c>
      <c r="R691" s="56" t="s">
        <v>42</v>
      </c>
      <c r="S691" s="56" t="s">
        <v>43</v>
      </c>
      <c r="T691" s="56" t="s">
        <v>0</v>
      </c>
      <c r="U691" s="32" t="s">
        <v>1754</v>
      </c>
      <c r="V691" s="148" t="s">
        <v>1755</v>
      </c>
    </row>
    <row r="692" spans="1:22" s="156" customFormat="1" ht="409.5" x14ac:dyDescent="0.25">
      <c r="A692" s="6" t="s">
        <v>1756</v>
      </c>
      <c r="B692" s="32" t="s">
        <v>31</v>
      </c>
      <c r="C692" s="32" t="s">
        <v>1662</v>
      </c>
      <c r="D692" s="32" t="s">
        <v>1663</v>
      </c>
      <c r="E692" s="32" t="s">
        <v>1674</v>
      </c>
      <c r="F692" s="32" t="s">
        <v>1675</v>
      </c>
      <c r="G692" s="53">
        <v>80111600</v>
      </c>
      <c r="H692" s="53" t="s">
        <v>1757</v>
      </c>
      <c r="I692" s="53" t="s">
        <v>1667</v>
      </c>
      <c r="J692" s="53" t="s">
        <v>38</v>
      </c>
      <c r="K692" s="54" t="s">
        <v>416</v>
      </c>
      <c r="L692" s="54" t="s">
        <v>416</v>
      </c>
      <c r="M692" s="54">
        <v>10</v>
      </c>
      <c r="N692" s="55">
        <v>3811000</v>
      </c>
      <c r="O692" s="55">
        <v>38110000</v>
      </c>
      <c r="P692" s="53" t="s">
        <v>1750</v>
      </c>
      <c r="Q692" s="56" t="s">
        <v>41</v>
      </c>
      <c r="R692" s="56" t="s">
        <v>42</v>
      </c>
      <c r="S692" s="56" t="s">
        <v>43</v>
      </c>
      <c r="T692" s="56" t="s">
        <v>0</v>
      </c>
      <c r="U692" s="32" t="s">
        <v>1757</v>
      </c>
      <c r="V692" s="148" t="s">
        <v>1758</v>
      </c>
    </row>
    <row r="693" spans="1:22" s="156" customFormat="1" ht="409.5" x14ac:dyDescent="0.25">
      <c r="A693" s="6" t="s">
        <v>1759</v>
      </c>
      <c r="B693" s="32" t="s">
        <v>31</v>
      </c>
      <c r="C693" s="32" t="s">
        <v>1662</v>
      </c>
      <c r="D693" s="32" t="s">
        <v>1663</v>
      </c>
      <c r="E693" s="32" t="s">
        <v>1674</v>
      </c>
      <c r="F693" s="32" t="s">
        <v>1675</v>
      </c>
      <c r="G693" s="53">
        <v>80111600</v>
      </c>
      <c r="H693" s="53" t="s">
        <v>1760</v>
      </c>
      <c r="I693" s="53" t="s">
        <v>1667</v>
      </c>
      <c r="J693" s="53" t="s">
        <v>38</v>
      </c>
      <c r="K693" s="54" t="s">
        <v>416</v>
      </c>
      <c r="L693" s="54" t="s">
        <v>416</v>
      </c>
      <c r="M693" s="54">
        <v>10</v>
      </c>
      <c r="N693" s="55">
        <v>8240000</v>
      </c>
      <c r="O693" s="55">
        <v>82400000</v>
      </c>
      <c r="P693" s="53" t="s">
        <v>1750</v>
      </c>
      <c r="Q693" s="56" t="s">
        <v>41</v>
      </c>
      <c r="R693" s="56" t="s">
        <v>42</v>
      </c>
      <c r="S693" s="56" t="s">
        <v>43</v>
      </c>
      <c r="T693" s="56" t="s">
        <v>0</v>
      </c>
      <c r="U693" s="32" t="s">
        <v>1760</v>
      </c>
      <c r="V693" s="148" t="s">
        <v>1761</v>
      </c>
    </row>
    <row r="694" spans="1:22" s="156" customFormat="1" ht="409.5" x14ac:dyDescent="0.25">
      <c r="A694" s="6" t="s">
        <v>1762</v>
      </c>
      <c r="B694" s="32" t="s">
        <v>31</v>
      </c>
      <c r="C694" s="32" t="s">
        <v>1662</v>
      </c>
      <c r="D694" s="32" t="s">
        <v>1663</v>
      </c>
      <c r="E694" s="32" t="s">
        <v>1674</v>
      </c>
      <c r="F694" s="32" t="s">
        <v>1675</v>
      </c>
      <c r="G694" s="53">
        <v>80111600</v>
      </c>
      <c r="H694" s="53" t="s">
        <v>1763</v>
      </c>
      <c r="I694" s="53" t="s">
        <v>1667</v>
      </c>
      <c r="J694" s="53" t="s">
        <v>38</v>
      </c>
      <c r="K694" s="54" t="s">
        <v>416</v>
      </c>
      <c r="L694" s="54" t="s">
        <v>416</v>
      </c>
      <c r="M694" s="54">
        <v>10</v>
      </c>
      <c r="N694" s="55">
        <v>4223000</v>
      </c>
      <c r="O694" s="55">
        <v>42230000</v>
      </c>
      <c r="P694" s="53" t="s">
        <v>1750</v>
      </c>
      <c r="Q694" s="56" t="s">
        <v>41</v>
      </c>
      <c r="R694" s="56" t="s">
        <v>42</v>
      </c>
      <c r="S694" s="56" t="s">
        <v>43</v>
      </c>
      <c r="T694" s="56" t="s">
        <v>0</v>
      </c>
      <c r="U694" s="32" t="s">
        <v>1763</v>
      </c>
      <c r="V694" s="148" t="s">
        <v>1764</v>
      </c>
    </row>
    <row r="695" spans="1:22" s="156" customFormat="1" ht="409.5" x14ac:dyDescent="0.25">
      <c r="A695" s="6" t="s">
        <v>1765</v>
      </c>
      <c r="B695" s="32" t="s">
        <v>31</v>
      </c>
      <c r="C695" s="32" t="s">
        <v>1662</v>
      </c>
      <c r="D695" s="32" t="s">
        <v>1663</v>
      </c>
      <c r="E695" s="32" t="s">
        <v>1674</v>
      </c>
      <c r="F695" s="32" t="s">
        <v>1675</v>
      </c>
      <c r="G695" s="53">
        <v>80111600</v>
      </c>
      <c r="H695" s="53" t="s">
        <v>1766</v>
      </c>
      <c r="I695" s="53" t="s">
        <v>1667</v>
      </c>
      <c r="J695" s="53" t="s">
        <v>38</v>
      </c>
      <c r="K695" s="54" t="s">
        <v>416</v>
      </c>
      <c r="L695" s="54" t="s">
        <v>416</v>
      </c>
      <c r="M695" s="54">
        <v>6</v>
      </c>
      <c r="N695" s="55">
        <v>4120000</v>
      </c>
      <c r="O695" s="55">
        <v>24720000</v>
      </c>
      <c r="P695" s="53" t="s">
        <v>1767</v>
      </c>
      <c r="Q695" s="56" t="s">
        <v>41</v>
      </c>
      <c r="R695" s="56" t="s">
        <v>42</v>
      </c>
      <c r="S695" s="56" t="s">
        <v>43</v>
      </c>
      <c r="T695" s="56" t="s">
        <v>0</v>
      </c>
      <c r="U695" s="32" t="s">
        <v>1766</v>
      </c>
      <c r="V695" s="148" t="s">
        <v>1768</v>
      </c>
    </row>
    <row r="696" spans="1:22" s="156" customFormat="1" ht="409.5" x14ac:dyDescent="0.25">
      <c r="A696" s="6" t="s">
        <v>1769</v>
      </c>
      <c r="B696" s="32" t="s">
        <v>31</v>
      </c>
      <c r="C696" s="32" t="s">
        <v>1662</v>
      </c>
      <c r="D696" s="32" t="s">
        <v>1663</v>
      </c>
      <c r="E696" s="32" t="s">
        <v>1674</v>
      </c>
      <c r="F696" s="32" t="s">
        <v>1675</v>
      </c>
      <c r="G696" s="53">
        <v>80111600</v>
      </c>
      <c r="H696" s="53" t="s">
        <v>1770</v>
      </c>
      <c r="I696" s="53" t="s">
        <v>1667</v>
      </c>
      <c r="J696" s="53" t="s">
        <v>38</v>
      </c>
      <c r="K696" s="54" t="s">
        <v>416</v>
      </c>
      <c r="L696" s="54" t="s">
        <v>416</v>
      </c>
      <c r="M696" s="54">
        <v>9</v>
      </c>
      <c r="N696" s="55">
        <v>7000000</v>
      </c>
      <c r="O696" s="55">
        <v>63000000</v>
      </c>
      <c r="P696" s="53" t="s">
        <v>1771</v>
      </c>
      <c r="Q696" s="56" t="s">
        <v>41</v>
      </c>
      <c r="R696" s="56" t="s">
        <v>42</v>
      </c>
      <c r="S696" s="56" t="s">
        <v>43</v>
      </c>
      <c r="T696" s="56" t="s">
        <v>0</v>
      </c>
      <c r="U696" s="32" t="s">
        <v>1766</v>
      </c>
      <c r="V696" s="148" t="s">
        <v>1772</v>
      </c>
    </row>
    <row r="697" spans="1:22" s="156" customFormat="1" ht="409.5" x14ac:dyDescent="0.25">
      <c r="A697" s="6" t="s">
        <v>1773</v>
      </c>
      <c r="B697" s="32" t="s">
        <v>31</v>
      </c>
      <c r="C697" s="32" t="s">
        <v>1662</v>
      </c>
      <c r="D697" s="32" t="s">
        <v>1663</v>
      </c>
      <c r="E697" s="32" t="s">
        <v>1674</v>
      </c>
      <c r="F697" s="32" t="s">
        <v>1675</v>
      </c>
      <c r="G697" s="53">
        <v>80111600</v>
      </c>
      <c r="H697" s="53" t="s">
        <v>1774</v>
      </c>
      <c r="I697" s="53" t="s">
        <v>1667</v>
      </c>
      <c r="J697" s="53" t="s">
        <v>38</v>
      </c>
      <c r="K697" s="54" t="s">
        <v>416</v>
      </c>
      <c r="L697" s="54" t="s">
        <v>416</v>
      </c>
      <c r="M697" s="54">
        <v>9</v>
      </c>
      <c r="N697" s="55">
        <v>6000000</v>
      </c>
      <c r="O697" s="55">
        <v>54000000</v>
      </c>
      <c r="P697" s="53" t="s">
        <v>1771</v>
      </c>
      <c r="Q697" s="56" t="s">
        <v>41</v>
      </c>
      <c r="R697" s="56" t="s">
        <v>42</v>
      </c>
      <c r="S697" s="56" t="s">
        <v>43</v>
      </c>
      <c r="T697" s="56" t="s">
        <v>0</v>
      </c>
      <c r="U697" s="32" t="s">
        <v>1766</v>
      </c>
      <c r="V697" s="148" t="s">
        <v>1775</v>
      </c>
    </row>
    <row r="698" spans="1:22" s="156" customFormat="1" ht="409.5" x14ac:dyDescent="0.25">
      <c r="A698" s="6" t="s">
        <v>1776</v>
      </c>
      <c r="B698" s="32" t="s">
        <v>31</v>
      </c>
      <c r="C698" s="32" t="s">
        <v>1662</v>
      </c>
      <c r="D698" s="32" t="s">
        <v>1663</v>
      </c>
      <c r="E698" s="32" t="s">
        <v>1674</v>
      </c>
      <c r="F698" s="32" t="s">
        <v>1675</v>
      </c>
      <c r="G698" s="53">
        <v>80111600</v>
      </c>
      <c r="H698" s="53" t="s">
        <v>1777</v>
      </c>
      <c r="I698" s="53" t="s">
        <v>1667</v>
      </c>
      <c r="J698" s="53" t="s">
        <v>38</v>
      </c>
      <c r="K698" s="54" t="s">
        <v>416</v>
      </c>
      <c r="L698" s="54" t="s">
        <v>416</v>
      </c>
      <c r="M698" s="54">
        <v>9</v>
      </c>
      <c r="N698" s="55">
        <v>5000000</v>
      </c>
      <c r="O698" s="55">
        <v>45000000</v>
      </c>
      <c r="P698" s="53" t="s">
        <v>1771</v>
      </c>
      <c r="Q698" s="56" t="s">
        <v>41</v>
      </c>
      <c r="R698" s="56" t="s">
        <v>42</v>
      </c>
      <c r="S698" s="56" t="s">
        <v>43</v>
      </c>
      <c r="T698" s="56" t="s">
        <v>0</v>
      </c>
      <c r="U698" s="32" t="s">
        <v>1766</v>
      </c>
      <c r="V698" s="148" t="s">
        <v>1778</v>
      </c>
    </row>
    <row r="699" spans="1:22" s="156" customFormat="1" ht="409.5" x14ac:dyDescent="0.25">
      <c r="A699" s="6" t="s">
        <v>1779</v>
      </c>
      <c r="B699" s="32" t="s">
        <v>31</v>
      </c>
      <c r="C699" s="32" t="s">
        <v>1662</v>
      </c>
      <c r="D699" s="32" t="s">
        <v>1663</v>
      </c>
      <c r="E699" s="32" t="s">
        <v>1674</v>
      </c>
      <c r="F699" s="32" t="s">
        <v>1675</v>
      </c>
      <c r="G699" s="53">
        <v>80111600</v>
      </c>
      <c r="H699" s="53" t="s">
        <v>1780</v>
      </c>
      <c r="I699" s="53" t="s">
        <v>1667</v>
      </c>
      <c r="J699" s="53" t="s">
        <v>38</v>
      </c>
      <c r="K699" s="54" t="s">
        <v>416</v>
      </c>
      <c r="L699" s="54" t="s">
        <v>416</v>
      </c>
      <c r="M699" s="54">
        <v>9</v>
      </c>
      <c r="N699" s="55">
        <v>2984000</v>
      </c>
      <c r="O699" s="55">
        <v>26856000</v>
      </c>
      <c r="P699" s="53" t="s">
        <v>1771</v>
      </c>
      <c r="Q699" s="56" t="s">
        <v>41</v>
      </c>
      <c r="R699" s="56" t="s">
        <v>42</v>
      </c>
      <c r="S699" s="56" t="s">
        <v>43</v>
      </c>
      <c r="T699" s="56" t="s">
        <v>0</v>
      </c>
      <c r="U699" s="32" t="s">
        <v>1766</v>
      </c>
      <c r="V699" s="148" t="s">
        <v>1781</v>
      </c>
    </row>
    <row r="700" spans="1:22" s="156" customFormat="1" ht="409.5" x14ac:dyDescent="0.25">
      <c r="A700" s="6" t="s">
        <v>1782</v>
      </c>
      <c r="B700" s="32" t="s">
        <v>31</v>
      </c>
      <c r="C700" s="32" t="s">
        <v>1662</v>
      </c>
      <c r="D700" s="32" t="s">
        <v>1663</v>
      </c>
      <c r="E700" s="32" t="s">
        <v>1674</v>
      </c>
      <c r="F700" s="32" t="s">
        <v>1675</v>
      </c>
      <c r="G700" s="53">
        <v>80111600</v>
      </c>
      <c r="H700" s="53" t="s">
        <v>1783</v>
      </c>
      <c r="I700" s="53" t="s">
        <v>1667</v>
      </c>
      <c r="J700" s="53" t="s">
        <v>38</v>
      </c>
      <c r="K700" s="54" t="s">
        <v>416</v>
      </c>
      <c r="L700" s="54" t="s">
        <v>416</v>
      </c>
      <c r="M700" s="54">
        <v>9</v>
      </c>
      <c r="N700" s="55">
        <v>3421248</v>
      </c>
      <c r="O700" s="55">
        <v>30791232</v>
      </c>
      <c r="P700" s="53" t="s">
        <v>1771</v>
      </c>
      <c r="Q700" s="56" t="s">
        <v>41</v>
      </c>
      <c r="R700" s="56" t="s">
        <v>42</v>
      </c>
      <c r="S700" s="56" t="s">
        <v>43</v>
      </c>
      <c r="T700" s="56" t="s">
        <v>0</v>
      </c>
      <c r="U700" s="32" t="s">
        <v>1766</v>
      </c>
      <c r="V700" s="148" t="s">
        <v>1784</v>
      </c>
    </row>
    <row r="701" spans="1:22" s="156" customFormat="1" ht="409.5" x14ac:dyDescent="0.25">
      <c r="A701" s="6" t="s">
        <v>1785</v>
      </c>
      <c r="B701" s="32" t="s">
        <v>31</v>
      </c>
      <c r="C701" s="32" t="s">
        <v>1662</v>
      </c>
      <c r="D701" s="32" t="s">
        <v>1663</v>
      </c>
      <c r="E701" s="32" t="s">
        <v>1674</v>
      </c>
      <c r="F701" s="32" t="s">
        <v>1675</v>
      </c>
      <c r="G701" s="53">
        <v>80111600</v>
      </c>
      <c r="H701" s="53" t="s">
        <v>1786</v>
      </c>
      <c r="I701" s="53" t="s">
        <v>1667</v>
      </c>
      <c r="J701" s="53" t="s">
        <v>38</v>
      </c>
      <c r="K701" s="54" t="s">
        <v>416</v>
      </c>
      <c r="L701" s="54" t="s">
        <v>416</v>
      </c>
      <c r="M701" s="54">
        <v>9</v>
      </c>
      <c r="N701" s="55">
        <v>5150000</v>
      </c>
      <c r="O701" s="55">
        <v>46350000</v>
      </c>
      <c r="P701" s="53" t="s">
        <v>1771</v>
      </c>
      <c r="Q701" s="56" t="s">
        <v>41</v>
      </c>
      <c r="R701" s="56" t="s">
        <v>42</v>
      </c>
      <c r="S701" s="56" t="s">
        <v>43</v>
      </c>
      <c r="T701" s="56" t="s">
        <v>0</v>
      </c>
      <c r="U701" s="32" t="s">
        <v>1766</v>
      </c>
      <c r="V701" s="148" t="s">
        <v>1787</v>
      </c>
    </row>
    <row r="702" spans="1:22" s="156" customFormat="1" ht="409.5" x14ac:dyDescent="0.25">
      <c r="A702" s="6" t="s">
        <v>1788</v>
      </c>
      <c r="B702" s="32" t="s">
        <v>31</v>
      </c>
      <c r="C702" s="32" t="s">
        <v>1662</v>
      </c>
      <c r="D702" s="32" t="s">
        <v>1663</v>
      </c>
      <c r="E702" s="32" t="s">
        <v>1674</v>
      </c>
      <c r="F702" s="32" t="s">
        <v>1675</v>
      </c>
      <c r="G702" s="53">
        <v>80111600</v>
      </c>
      <c r="H702" s="53" t="s">
        <v>1789</v>
      </c>
      <c r="I702" s="53" t="s">
        <v>1667</v>
      </c>
      <c r="J702" s="53" t="s">
        <v>38</v>
      </c>
      <c r="K702" s="54" t="s">
        <v>416</v>
      </c>
      <c r="L702" s="54" t="s">
        <v>416</v>
      </c>
      <c r="M702" s="54">
        <v>9</v>
      </c>
      <c r="N702" s="55">
        <v>4500000</v>
      </c>
      <c r="O702" s="55">
        <v>40500000</v>
      </c>
      <c r="P702" s="53" t="s">
        <v>1771</v>
      </c>
      <c r="Q702" s="56" t="s">
        <v>41</v>
      </c>
      <c r="R702" s="56" t="s">
        <v>42</v>
      </c>
      <c r="S702" s="56" t="s">
        <v>43</v>
      </c>
      <c r="T702" s="56" t="s">
        <v>0</v>
      </c>
      <c r="U702" s="32" t="s">
        <v>1766</v>
      </c>
      <c r="V702" s="148" t="s">
        <v>1790</v>
      </c>
    </row>
    <row r="703" spans="1:22" s="156" customFormat="1" ht="409.5" x14ac:dyDescent="0.25">
      <c r="A703" s="6" t="s">
        <v>1791</v>
      </c>
      <c r="B703" s="32" t="s">
        <v>31</v>
      </c>
      <c r="C703" s="32" t="s">
        <v>1662</v>
      </c>
      <c r="D703" s="32" t="s">
        <v>1663</v>
      </c>
      <c r="E703" s="32" t="s">
        <v>1674</v>
      </c>
      <c r="F703" s="32" t="s">
        <v>1675</v>
      </c>
      <c r="G703" s="53">
        <v>80111600</v>
      </c>
      <c r="H703" s="53" t="s">
        <v>1792</v>
      </c>
      <c r="I703" s="53" t="s">
        <v>1667</v>
      </c>
      <c r="J703" s="53" t="s">
        <v>38</v>
      </c>
      <c r="K703" s="54" t="s">
        <v>416</v>
      </c>
      <c r="L703" s="54" t="s">
        <v>416</v>
      </c>
      <c r="M703" s="54">
        <v>9</v>
      </c>
      <c r="N703" s="55">
        <v>6180000</v>
      </c>
      <c r="O703" s="55">
        <v>55620000</v>
      </c>
      <c r="P703" s="53" t="s">
        <v>1771</v>
      </c>
      <c r="Q703" s="56" t="s">
        <v>41</v>
      </c>
      <c r="R703" s="56" t="s">
        <v>42</v>
      </c>
      <c r="S703" s="56" t="s">
        <v>43</v>
      </c>
      <c r="T703" s="56" t="s">
        <v>0</v>
      </c>
      <c r="U703" s="32" t="s">
        <v>1766</v>
      </c>
      <c r="V703" s="148" t="s">
        <v>1793</v>
      </c>
    </row>
    <row r="704" spans="1:22" s="156" customFormat="1" ht="409.5" x14ac:dyDescent="0.25">
      <c r="A704" s="6" t="s">
        <v>1794</v>
      </c>
      <c r="B704" s="32" t="s">
        <v>31</v>
      </c>
      <c r="C704" s="32" t="s">
        <v>1662</v>
      </c>
      <c r="D704" s="32" t="s">
        <v>1663</v>
      </c>
      <c r="E704" s="32" t="s">
        <v>1664</v>
      </c>
      <c r="F704" s="32" t="s">
        <v>1665</v>
      </c>
      <c r="G704" s="53">
        <v>80111600</v>
      </c>
      <c r="H704" s="53" t="s">
        <v>1795</v>
      </c>
      <c r="I704" s="53" t="s">
        <v>1667</v>
      </c>
      <c r="J704" s="53" t="s">
        <v>38</v>
      </c>
      <c r="K704" s="54" t="s">
        <v>416</v>
      </c>
      <c r="L704" s="54" t="s">
        <v>416</v>
      </c>
      <c r="M704" s="54">
        <v>10</v>
      </c>
      <c r="N704" s="55">
        <v>2987000</v>
      </c>
      <c r="O704" s="55">
        <v>29870000</v>
      </c>
      <c r="P704" s="53" t="s">
        <v>1796</v>
      </c>
      <c r="Q704" s="56" t="s">
        <v>41</v>
      </c>
      <c r="R704" s="56" t="s">
        <v>42</v>
      </c>
      <c r="S704" s="56" t="s">
        <v>43</v>
      </c>
      <c r="T704" s="56" t="s">
        <v>0</v>
      </c>
      <c r="U704" s="32" t="s">
        <v>1766</v>
      </c>
      <c r="V704" s="148" t="s">
        <v>1797</v>
      </c>
    </row>
    <row r="705" spans="1:22" s="156" customFormat="1" ht="409.5" x14ac:dyDescent="0.25">
      <c r="A705" s="6" t="s">
        <v>1798</v>
      </c>
      <c r="B705" s="32" t="s">
        <v>31</v>
      </c>
      <c r="C705" s="32" t="s">
        <v>1662</v>
      </c>
      <c r="D705" s="32" t="s">
        <v>1663</v>
      </c>
      <c r="E705" s="32" t="s">
        <v>1664</v>
      </c>
      <c r="F705" s="32" t="s">
        <v>1665</v>
      </c>
      <c r="G705" s="53">
        <v>80111600</v>
      </c>
      <c r="H705" s="53" t="s">
        <v>1799</v>
      </c>
      <c r="I705" s="53" t="s">
        <v>1667</v>
      </c>
      <c r="J705" s="53" t="s">
        <v>38</v>
      </c>
      <c r="K705" s="54" t="s">
        <v>416</v>
      </c>
      <c r="L705" s="54" t="s">
        <v>416</v>
      </c>
      <c r="M705" s="54">
        <v>6</v>
      </c>
      <c r="N705" s="55">
        <v>4120000</v>
      </c>
      <c r="O705" s="55">
        <v>24720000</v>
      </c>
      <c r="P705" s="53" t="s">
        <v>1796</v>
      </c>
      <c r="Q705" s="56" t="s">
        <v>41</v>
      </c>
      <c r="R705" s="56" t="s">
        <v>42</v>
      </c>
      <c r="S705" s="56" t="s">
        <v>43</v>
      </c>
      <c r="T705" s="56" t="s">
        <v>0</v>
      </c>
      <c r="U705" s="32" t="s">
        <v>1766</v>
      </c>
      <c r="V705" s="148" t="s">
        <v>1800</v>
      </c>
    </row>
    <row r="706" spans="1:22" s="156" customFormat="1" ht="409.5" x14ac:dyDescent="0.25">
      <c r="A706" s="6" t="s">
        <v>1801</v>
      </c>
      <c r="B706" s="32" t="s">
        <v>31</v>
      </c>
      <c r="C706" s="32" t="s">
        <v>1662</v>
      </c>
      <c r="D706" s="32" t="s">
        <v>1663</v>
      </c>
      <c r="E706" s="32" t="s">
        <v>1664</v>
      </c>
      <c r="F706" s="32" t="s">
        <v>1665</v>
      </c>
      <c r="G706" s="53">
        <v>80111600</v>
      </c>
      <c r="H706" s="53" t="s">
        <v>1799</v>
      </c>
      <c r="I706" s="53" t="s">
        <v>1667</v>
      </c>
      <c r="J706" s="53" t="s">
        <v>38</v>
      </c>
      <c r="K706" s="54" t="s">
        <v>266</v>
      </c>
      <c r="L706" s="54" t="s">
        <v>266</v>
      </c>
      <c r="M706" s="54">
        <v>4</v>
      </c>
      <c r="N706" s="55">
        <v>4120000</v>
      </c>
      <c r="O706" s="55">
        <v>16480000</v>
      </c>
      <c r="P706" s="53" t="s">
        <v>1796</v>
      </c>
      <c r="Q706" s="56" t="s">
        <v>41</v>
      </c>
      <c r="R706" s="56" t="s">
        <v>42</v>
      </c>
      <c r="S706" s="56" t="s">
        <v>43</v>
      </c>
      <c r="T706" s="54" t="s">
        <v>0</v>
      </c>
      <c r="U706" s="32" t="s">
        <v>1766</v>
      </c>
      <c r="V706" s="148" t="s">
        <v>1800</v>
      </c>
    </row>
    <row r="707" spans="1:22" s="156" customFormat="1" ht="409.5" x14ac:dyDescent="0.25">
      <c r="A707" s="6" t="s">
        <v>1802</v>
      </c>
      <c r="B707" s="32" t="s">
        <v>31</v>
      </c>
      <c r="C707" s="32" t="s">
        <v>1662</v>
      </c>
      <c r="D707" s="32" t="s">
        <v>1663</v>
      </c>
      <c r="E707" s="32" t="s">
        <v>1664</v>
      </c>
      <c r="F707" s="32" t="s">
        <v>1665</v>
      </c>
      <c r="G707" s="53">
        <v>80111600</v>
      </c>
      <c r="H707" s="53" t="s">
        <v>1803</v>
      </c>
      <c r="I707" s="53" t="s">
        <v>1667</v>
      </c>
      <c r="J707" s="53" t="s">
        <v>38</v>
      </c>
      <c r="K707" s="54" t="s">
        <v>416</v>
      </c>
      <c r="L707" s="54" t="s">
        <v>416</v>
      </c>
      <c r="M707" s="54">
        <v>10</v>
      </c>
      <c r="N707" s="55">
        <v>5150000</v>
      </c>
      <c r="O707" s="55">
        <v>51500000</v>
      </c>
      <c r="P707" s="53" t="s">
        <v>1796</v>
      </c>
      <c r="Q707" s="56" t="s">
        <v>41</v>
      </c>
      <c r="R707" s="56" t="s">
        <v>42</v>
      </c>
      <c r="S707" s="56" t="s">
        <v>43</v>
      </c>
      <c r="T707" s="56" t="s">
        <v>0</v>
      </c>
      <c r="U707" s="32" t="s">
        <v>1766</v>
      </c>
      <c r="V707" s="148" t="s">
        <v>1804</v>
      </c>
    </row>
    <row r="708" spans="1:22" s="156" customFormat="1" ht="409.5" x14ac:dyDescent="0.25">
      <c r="A708" s="6" t="s">
        <v>1805</v>
      </c>
      <c r="B708" s="32" t="s">
        <v>31</v>
      </c>
      <c r="C708" s="32" t="s">
        <v>1662</v>
      </c>
      <c r="D708" s="32" t="s">
        <v>1663</v>
      </c>
      <c r="E708" s="32" t="s">
        <v>1664</v>
      </c>
      <c r="F708" s="32" t="s">
        <v>1665</v>
      </c>
      <c r="G708" s="53">
        <v>80111600</v>
      </c>
      <c r="H708" s="53" t="s">
        <v>1806</v>
      </c>
      <c r="I708" s="53" t="s">
        <v>1667</v>
      </c>
      <c r="J708" s="53" t="s">
        <v>38</v>
      </c>
      <c r="K708" s="54" t="s">
        <v>416</v>
      </c>
      <c r="L708" s="54" t="s">
        <v>416</v>
      </c>
      <c r="M708" s="54">
        <v>10</v>
      </c>
      <c r="N708" s="55">
        <v>6798000</v>
      </c>
      <c r="O708" s="55">
        <v>67980000</v>
      </c>
      <c r="P708" s="53" t="s">
        <v>1796</v>
      </c>
      <c r="Q708" s="56" t="s">
        <v>41</v>
      </c>
      <c r="R708" s="56" t="s">
        <v>42</v>
      </c>
      <c r="S708" s="56" t="s">
        <v>43</v>
      </c>
      <c r="T708" s="56" t="s">
        <v>0</v>
      </c>
      <c r="U708" s="32" t="s">
        <v>1766</v>
      </c>
      <c r="V708" s="148" t="s">
        <v>1807</v>
      </c>
    </row>
    <row r="709" spans="1:22" s="156" customFormat="1" ht="409.5" x14ac:dyDescent="0.25">
      <c r="A709" s="6" t="s">
        <v>1808</v>
      </c>
      <c r="B709" s="32" t="s">
        <v>31</v>
      </c>
      <c r="C709" s="32" t="s">
        <v>1662</v>
      </c>
      <c r="D709" s="32" t="s">
        <v>1663</v>
      </c>
      <c r="E709" s="32" t="s">
        <v>1664</v>
      </c>
      <c r="F709" s="32" t="s">
        <v>1665</v>
      </c>
      <c r="G709" s="53">
        <v>80111600</v>
      </c>
      <c r="H709" s="53" t="s">
        <v>1809</v>
      </c>
      <c r="I709" s="53" t="s">
        <v>1667</v>
      </c>
      <c r="J709" s="53" t="s">
        <v>38</v>
      </c>
      <c r="K709" s="54" t="s">
        <v>416</v>
      </c>
      <c r="L709" s="54" t="s">
        <v>416</v>
      </c>
      <c r="M709" s="54">
        <v>6</v>
      </c>
      <c r="N709" s="55">
        <v>4841000</v>
      </c>
      <c r="O709" s="55">
        <v>29046000</v>
      </c>
      <c r="P709" s="53" t="s">
        <v>1796</v>
      </c>
      <c r="Q709" s="56" t="s">
        <v>41</v>
      </c>
      <c r="R709" s="56" t="s">
        <v>42</v>
      </c>
      <c r="S709" s="56" t="s">
        <v>43</v>
      </c>
      <c r="T709" s="56" t="s">
        <v>0</v>
      </c>
      <c r="U709" s="32" t="s">
        <v>1766</v>
      </c>
      <c r="V709" s="148" t="s">
        <v>1810</v>
      </c>
    </row>
    <row r="710" spans="1:22" s="156" customFormat="1" ht="409.5" x14ac:dyDescent="0.25">
      <c r="A710" s="6" t="s">
        <v>1811</v>
      </c>
      <c r="B710" s="32" t="s">
        <v>31</v>
      </c>
      <c r="C710" s="32" t="s">
        <v>1662</v>
      </c>
      <c r="D710" s="32" t="s">
        <v>1663</v>
      </c>
      <c r="E710" s="32" t="s">
        <v>1664</v>
      </c>
      <c r="F710" s="32" t="s">
        <v>1665</v>
      </c>
      <c r="G710" s="53">
        <v>80111600</v>
      </c>
      <c r="H710" s="53" t="s">
        <v>1809</v>
      </c>
      <c r="I710" s="53" t="s">
        <v>1667</v>
      </c>
      <c r="J710" s="53" t="s">
        <v>38</v>
      </c>
      <c r="K710" s="54" t="s">
        <v>266</v>
      </c>
      <c r="L710" s="54" t="s">
        <v>266</v>
      </c>
      <c r="M710" s="54">
        <v>4</v>
      </c>
      <c r="N710" s="55">
        <v>4841000</v>
      </c>
      <c r="O710" s="55">
        <v>19364000</v>
      </c>
      <c r="P710" s="53" t="s">
        <v>1796</v>
      </c>
      <c r="Q710" s="56" t="s">
        <v>41</v>
      </c>
      <c r="R710" s="56" t="s">
        <v>42</v>
      </c>
      <c r="S710" s="56" t="s">
        <v>43</v>
      </c>
      <c r="T710" s="54" t="s">
        <v>0</v>
      </c>
      <c r="U710" s="32" t="s">
        <v>1766</v>
      </c>
      <c r="V710" s="148" t="s">
        <v>1810</v>
      </c>
    </row>
    <row r="711" spans="1:22" s="156" customFormat="1" ht="409.5" x14ac:dyDescent="0.25">
      <c r="A711" s="6" t="s">
        <v>1812</v>
      </c>
      <c r="B711" s="32" t="s">
        <v>31</v>
      </c>
      <c r="C711" s="32" t="s">
        <v>1662</v>
      </c>
      <c r="D711" s="32" t="s">
        <v>1663</v>
      </c>
      <c r="E711" s="32" t="s">
        <v>1664</v>
      </c>
      <c r="F711" s="32" t="s">
        <v>1665</v>
      </c>
      <c r="G711" s="53">
        <v>80111600</v>
      </c>
      <c r="H711" s="53" t="s">
        <v>1813</v>
      </c>
      <c r="I711" s="53" t="s">
        <v>1667</v>
      </c>
      <c r="J711" s="53" t="s">
        <v>38</v>
      </c>
      <c r="K711" s="54" t="s">
        <v>416</v>
      </c>
      <c r="L711" s="54" t="s">
        <v>416</v>
      </c>
      <c r="M711" s="54">
        <v>6</v>
      </c>
      <c r="N711" s="55">
        <v>4326000</v>
      </c>
      <c r="O711" s="55">
        <v>25956000</v>
      </c>
      <c r="P711" s="53" t="s">
        <v>1796</v>
      </c>
      <c r="Q711" s="56" t="s">
        <v>41</v>
      </c>
      <c r="R711" s="56" t="s">
        <v>42</v>
      </c>
      <c r="S711" s="56" t="s">
        <v>43</v>
      </c>
      <c r="T711" s="56" t="s">
        <v>0</v>
      </c>
      <c r="U711" s="32" t="s">
        <v>1766</v>
      </c>
      <c r="V711" s="148" t="s">
        <v>1814</v>
      </c>
    </row>
    <row r="712" spans="1:22" s="156" customFormat="1" ht="409.5" x14ac:dyDescent="0.25">
      <c r="A712" s="6" t="s">
        <v>1815</v>
      </c>
      <c r="B712" s="32" t="s">
        <v>31</v>
      </c>
      <c r="C712" s="32" t="s">
        <v>1662</v>
      </c>
      <c r="D712" s="32" t="s">
        <v>1663</v>
      </c>
      <c r="E712" s="32" t="s">
        <v>1664</v>
      </c>
      <c r="F712" s="32" t="s">
        <v>1665</v>
      </c>
      <c r="G712" s="53">
        <v>80111600</v>
      </c>
      <c r="H712" s="53" t="s">
        <v>1813</v>
      </c>
      <c r="I712" s="53" t="s">
        <v>1667</v>
      </c>
      <c r="J712" s="53" t="s">
        <v>38</v>
      </c>
      <c r="K712" s="54" t="s">
        <v>266</v>
      </c>
      <c r="L712" s="54" t="s">
        <v>266</v>
      </c>
      <c r="M712" s="54">
        <v>4</v>
      </c>
      <c r="N712" s="55">
        <v>4326000</v>
      </c>
      <c r="O712" s="55">
        <v>17304000</v>
      </c>
      <c r="P712" s="53" t="s">
        <v>1796</v>
      </c>
      <c r="Q712" s="56" t="s">
        <v>41</v>
      </c>
      <c r="R712" s="56" t="s">
        <v>42</v>
      </c>
      <c r="S712" s="56" t="s">
        <v>43</v>
      </c>
      <c r="T712" s="54" t="s">
        <v>0</v>
      </c>
      <c r="U712" s="32" t="s">
        <v>1766</v>
      </c>
      <c r="V712" s="148" t="s">
        <v>1814</v>
      </c>
    </row>
    <row r="713" spans="1:22" s="156" customFormat="1" ht="409.5" x14ac:dyDescent="0.25">
      <c r="A713" s="6" t="s">
        <v>1816</v>
      </c>
      <c r="B713" s="32" t="s">
        <v>31</v>
      </c>
      <c r="C713" s="32" t="s">
        <v>1662</v>
      </c>
      <c r="D713" s="32" t="s">
        <v>1663</v>
      </c>
      <c r="E713" s="32" t="s">
        <v>1664</v>
      </c>
      <c r="F713" s="32" t="s">
        <v>1665</v>
      </c>
      <c r="G713" s="53">
        <v>80111600</v>
      </c>
      <c r="H713" s="53" t="s">
        <v>1813</v>
      </c>
      <c r="I713" s="53" t="s">
        <v>1667</v>
      </c>
      <c r="J713" s="53" t="s">
        <v>38</v>
      </c>
      <c r="K713" s="54" t="s">
        <v>416</v>
      </c>
      <c r="L713" s="54" t="s">
        <v>416</v>
      </c>
      <c r="M713" s="54">
        <v>10</v>
      </c>
      <c r="N713" s="55">
        <v>4532000</v>
      </c>
      <c r="O713" s="55">
        <v>45320000</v>
      </c>
      <c r="P713" s="53" t="s">
        <v>1796</v>
      </c>
      <c r="Q713" s="56" t="s">
        <v>41</v>
      </c>
      <c r="R713" s="56" t="s">
        <v>42</v>
      </c>
      <c r="S713" s="56" t="s">
        <v>43</v>
      </c>
      <c r="T713" s="56" t="s">
        <v>0</v>
      </c>
      <c r="U713" s="32" t="s">
        <v>1766</v>
      </c>
      <c r="V713" s="149" t="s">
        <v>1817</v>
      </c>
    </row>
    <row r="714" spans="1:22" s="156" customFormat="1" ht="409.5" x14ac:dyDescent="0.25">
      <c r="A714" s="6" t="s">
        <v>1818</v>
      </c>
      <c r="B714" s="32" t="s">
        <v>31</v>
      </c>
      <c r="C714" s="32" t="s">
        <v>1662</v>
      </c>
      <c r="D714" s="32" t="s">
        <v>1663</v>
      </c>
      <c r="E714" s="32" t="s">
        <v>1674</v>
      </c>
      <c r="F714" s="32" t="s">
        <v>1675</v>
      </c>
      <c r="G714" s="53">
        <v>80111600</v>
      </c>
      <c r="H714" s="53" t="s">
        <v>1819</v>
      </c>
      <c r="I714" s="53" t="s">
        <v>1667</v>
      </c>
      <c r="J714" s="53" t="s">
        <v>38</v>
      </c>
      <c r="K714" s="54" t="s">
        <v>416</v>
      </c>
      <c r="L714" s="54" t="s">
        <v>416</v>
      </c>
      <c r="M714" s="54">
        <v>10</v>
      </c>
      <c r="N714" s="55">
        <v>4944000</v>
      </c>
      <c r="O714" s="55">
        <v>49440000</v>
      </c>
      <c r="P714" s="53" t="s">
        <v>1820</v>
      </c>
      <c r="Q714" s="56" t="s">
        <v>41</v>
      </c>
      <c r="R714" s="56" t="s">
        <v>42</v>
      </c>
      <c r="S714" s="56" t="s">
        <v>43</v>
      </c>
      <c r="T714" s="56" t="s">
        <v>0</v>
      </c>
      <c r="U714" s="32" t="s">
        <v>1766</v>
      </c>
      <c r="V714" s="148" t="s">
        <v>1821</v>
      </c>
    </row>
    <row r="715" spans="1:22" s="156" customFormat="1" ht="409.5" x14ac:dyDescent="0.25">
      <c r="A715" s="6" t="s">
        <v>1822</v>
      </c>
      <c r="B715" s="32" t="s">
        <v>31</v>
      </c>
      <c r="C715" s="32" t="s">
        <v>1662</v>
      </c>
      <c r="D715" s="32" t="s">
        <v>1663</v>
      </c>
      <c r="E715" s="32" t="s">
        <v>1674</v>
      </c>
      <c r="F715" s="32" t="s">
        <v>1675</v>
      </c>
      <c r="G715" s="53">
        <v>80111600</v>
      </c>
      <c r="H715" s="53" t="s">
        <v>1823</v>
      </c>
      <c r="I715" s="53" t="s">
        <v>1667</v>
      </c>
      <c r="J715" s="53" t="s">
        <v>38</v>
      </c>
      <c r="K715" s="54" t="s">
        <v>416</v>
      </c>
      <c r="L715" s="54" t="s">
        <v>416</v>
      </c>
      <c r="M715" s="54">
        <v>10</v>
      </c>
      <c r="N715" s="55">
        <v>4944000</v>
      </c>
      <c r="O715" s="55">
        <v>49440000</v>
      </c>
      <c r="P715" s="53" t="s">
        <v>1820</v>
      </c>
      <c r="Q715" s="56" t="s">
        <v>41</v>
      </c>
      <c r="R715" s="56" t="s">
        <v>42</v>
      </c>
      <c r="S715" s="56" t="s">
        <v>43</v>
      </c>
      <c r="T715" s="56" t="s">
        <v>0</v>
      </c>
      <c r="U715" s="32" t="s">
        <v>1766</v>
      </c>
      <c r="V715" s="148" t="s">
        <v>1824</v>
      </c>
    </row>
    <row r="716" spans="1:22" s="156" customFormat="1" ht="409.5" x14ac:dyDescent="0.25">
      <c r="A716" s="6" t="s">
        <v>1825</v>
      </c>
      <c r="B716" s="32" t="s">
        <v>31</v>
      </c>
      <c r="C716" s="32" t="s">
        <v>1662</v>
      </c>
      <c r="D716" s="32" t="s">
        <v>1663</v>
      </c>
      <c r="E716" s="32" t="s">
        <v>1674</v>
      </c>
      <c r="F716" s="32" t="s">
        <v>1675</v>
      </c>
      <c r="G716" s="53">
        <v>80111600</v>
      </c>
      <c r="H716" s="53" t="s">
        <v>1826</v>
      </c>
      <c r="I716" s="53" t="s">
        <v>1667</v>
      </c>
      <c r="J716" s="53" t="s">
        <v>38</v>
      </c>
      <c r="K716" s="54" t="s">
        <v>416</v>
      </c>
      <c r="L716" s="54" t="s">
        <v>416</v>
      </c>
      <c r="M716" s="54">
        <v>10</v>
      </c>
      <c r="N716" s="55">
        <v>4944000</v>
      </c>
      <c r="O716" s="55">
        <v>49440000</v>
      </c>
      <c r="P716" s="53" t="s">
        <v>1820</v>
      </c>
      <c r="Q716" s="56" t="s">
        <v>41</v>
      </c>
      <c r="R716" s="56" t="s">
        <v>42</v>
      </c>
      <c r="S716" s="56" t="s">
        <v>43</v>
      </c>
      <c r="T716" s="56" t="s">
        <v>0</v>
      </c>
      <c r="U716" s="32" t="s">
        <v>1766</v>
      </c>
      <c r="V716" s="148" t="s">
        <v>1827</v>
      </c>
    </row>
    <row r="717" spans="1:22" s="156" customFormat="1" ht="409.5" x14ac:dyDescent="0.25">
      <c r="A717" s="6" t="s">
        <v>1828</v>
      </c>
      <c r="B717" s="32" t="s">
        <v>31</v>
      </c>
      <c r="C717" s="32" t="s">
        <v>1662</v>
      </c>
      <c r="D717" s="32" t="s">
        <v>1663</v>
      </c>
      <c r="E717" s="32" t="s">
        <v>1674</v>
      </c>
      <c r="F717" s="32" t="s">
        <v>1675</v>
      </c>
      <c r="G717" s="53">
        <v>80111600</v>
      </c>
      <c r="H717" s="53" t="s">
        <v>1829</v>
      </c>
      <c r="I717" s="53" t="s">
        <v>1667</v>
      </c>
      <c r="J717" s="53" t="s">
        <v>38</v>
      </c>
      <c r="K717" s="54" t="s">
        <v>416</v>
      </c>
      <c r="L717" s="54" t="s">
        <v>416</v>
      </c>
      <c r="M717" s="54">
        <v>10</v>
      </c>
      <c r="N717" s="55">
        <v>3605000</v>
      </c>
      <c r="O717" s="55">
        <v>36050000</v>
      </c>
      <c r="P717" s="53" t="s">
        <v>1830</v>
      </c>
      <c r="Q717" s="56" t="s">
        <v>41</v>
      </c>
      <c r="R717" s="56" t="s">
        <v>42</v>
      </c>
      <c r="S717" s="56" t="s">
        <v>43</v>
      </c>
      <c r="T717" s="56" t="s">
        <v>0</v>
      </c>
      <c r="U717" s="32" t="s">
        <v>1766</v>
      </c>
      <c r="V717" s="148" t="s">
        <v>1831</v>
      </c>
    </row>
    <row r="718" spans="1:22" s="156" customFormat="1" ht="409.5" x14ac:dyDescent="0.25">
      <c r="A718" s="6" t="s">
        <v>1832</v>
      </c>
      <c r="B718" s="32" t="s">
        <v>31</v>
      </c>
      <c r="C718" s="32" t="s">
        <v>1662</v>
      </c>
      <c r="D718" s="32" t="s">
        <v>1663</v>
      </c>
      <c r="E718" s="32" t="s">
        <v>1674</v>
      </c>
      <c r="F718" s="32" t="s">
        <v>1675</v>
      </c>
      <c r="G718" s="53">
        <v>80111600</v>
      </c>
      <c r="H718" s="53" t="s">
        <v>1833</v>
      </c>
      <c r="I718" s="53" t="s">
        <v>1667</v>
      </c>
      <c r="J718" s="53" t="s">
        <v>38</v>
      </c>
      <c r="K718" s="54" t="s">
        <v>416</v>
      </c>
      <c r="L718" s="54" t="s">
        <v>416</v>
      </c>
      <c r="M718" s="54">
        <v>10</v>
      </c>
      <c r="N718" s="55">
        <v>5500000</v>
      </c>
      <c r="O718" s="55">
        <v>55000000</v>
      </c>
      <c r="P718" s="53" t="s">
        <v>1830</v>
      </c>
      <c r="Q718" s="56" t="s">
        <v>41</v>
      </c>
      <c r="R718" s="56" t="s">
        <v>42</v>
      </c>
      <c r="S718" s="56" t="s">
        <v>43</v>
      </c>
      <c r="T718" s="56" t="s">
        <v>0</v>
      </c>
      <c r="U718" s="32" t="s">
        <v>1766</v>
      </c>
      <c r="V718" s="148" t="s">
        <v>1834</v>
      </c>
    </row>
    <row r="719" spans="1:22" s="156" customFormat="1" ht="409.5" x14ac:dyDescent="0.25">
      <c r="A719" s="6" t="s">
        <v>1835</v>
      </c>
      <c r="B719" s="32" t="s">
        <v>31</v>
      </c>
      <c r="C719" s="32" t="s">
        <v>1662</v>
      </c>
      <c r="D719" s="32" t="s">
        <v>1663</v>
      </c>
      <c r="E719" s="32" t="s">
        <v>1674</v>
      </c>
      <c r="F719" s="32" t="s">
        <v>1675</v>
      </c>
      <c r="G719" s="53">
        <v>80111600</v>
      </c>
      <c r="H719" s="53" t="s">
        <v>1836</v>
      </c>
      <c r="I719" s="53" t="s">
        <v>1667</v>
      </c>
      <c r="J719" s="53" t="s">
        <v>38</v>
      </c>
      <c r="K719" s="54" t="s">
        <v>416</v>
      </c>
      <c r="L719" s="54" t="s">
        <v>416</v>
      </c>
      <c r="M719" s="54">
        <v>9</v>
      </c>
      <c r="N719" s="55">
        <v>7416000</v>
      </c>
      <c r="O719" s="55">
        <v>66744000</v>
      </c>
      <c r="P719" s="53" t="s">
        <v>1830</v>
      </c>
      <c r="Q719" s="56" t="s">
        <v>41</v>
      </c>
      <c r="R719" s="56" t="s">
        <v>42</v>
      </c>
      <c r="S719" s="56" t="s">
        <v>43</v>
      </c>
      <c r="T719" s="56" t="s">
        <v>0</v>
      </c>
      <c r="U719" s="32" t="s">
        <v>1766</v>
      </c>
      <c r="V719" s="148" t="s">
        <v>1837</v>
      </c>
    </row>
    <row r="720" spans="1:22" s="156" customFormat="1" ht="409.5" x14ac:dyDescent="0.25">
      <c r="A720" s="6" t="s">
        <v>1838</v>
      </c>
      <c r="B720" s="32" t="s">
        <v>31</v>
      </c>
      <c r="C720" s="32" t="s">
        <v>1662</v>
      </c>
      <c r="D720" s="32" t="s">
        <v>1663</v>
      </c>
      <c r="E720" s="32" t="s">
        <v>1674</v>
      </c>
      <c r="F720" s="32" t="s">
        <v>1675</v>
      </c>
      <c r="G720" s="53">
        <v>80111600</v>
      </c>
      <c r="H720" s="53" t="s">
        <v>1839</v>
      </c>
      <c r="I720" s="53" t="s">
        <v>1667</v>
      </c>
      <c r="J720" s="53" t="s">
        <v>38</v>
      </c>
      <c r="K720" s="54" t="s">
        <v>416</v>
      </c>
      <c r="L720" s="54" t="s">
        <v>416</v>
      </c>
      <c r="M720" s="54">
        <v>10</v>
      </c>
      <c r="N720" s="55">
        <v>8000000</v>
      </c>
      <c r="O720" s="55">
        <v>80000000</v>
      </c>
      <c r="P720" s="53" t="s">
        <v>1830</v>
      </c>
      <c r="Q720" s="56" t="s">
        <v>41</v>
      </c>
      <c r="R720" s="56" t="s">
        <v>42</v>
      </c>
      <c r="S720" s="56" t="s">
        <v>43</v>
      </c>
      <c r="T720" s="56" t="s">
        <v>0</v>
      </c>
      <c r="U720" s="32" t="s">
        <v>1766</v>
      </c>
      <c r="V720" s="148" t="s">
        <v>1840</v>
      </c>
    </row>
    <row r="721" spans="1:22" s="156" customFormat="1" ht="409.5" x14ac:dyDescent="0.25">
      <c r="A721" s="6" t="s">
        <v>1841</v>
      </c>
      <c r="B721" s="32" t="s">
        <v>31</v>
      </c>
      <c r="C721" s="32" t="s">
        <v>1662</v>
      </c>
      <c r="D721" s="32" t="s">
        <v>1663</v>
      </c>
      <c r="E721" s="32" t="s">
        <v>1674</v>
      </c>
      <c r="F721" s="32" t="s">
        <v>1675</v>
      </c>
      <c r="G721" s="53">
        <v>80111600</v>
      </c>
      <c r="H721" s="53" t="s">
        <v>1842</v>
      </c>
      <c r="I721" s="53" t="s">
        <v>1667</v>
      </c>
      <c r="J721" s="53" t="s">
        <v>38</v>
      </c>
      <c r="K721" s="54" t="s">
        <v>416</v>
      </c>
      <c r="L721" s="54" t="s">
        <v>416</v>
      </c>
      <c r="M721" s="54">
        <v>9</v>
      </c>
      <c r="N721" s="55">
        <v>3708000</v>
      </c>
      <c r="O721" s="55">
        <v>33372000</v>
      </c>
      <c r="P721" s="53" t="s">
        <v>1830</v>
      </c>
      <c r="Q721" s="56" t="s">
        <v>41</v>
      </c>
      <c r="R721" s="56" t="s">
        <v>42</v>
      </c>
      <c r="S721" s="56" t="s">
        <v>43</v>
      </c>
      <c r="T721" s="56" t="s">
        <v>0</v>
      </c>
      <c r="U721" s="32" t="s">
        <v>1766</v>
      </c>
      <c r="V721" s="148" t="s">
        <v>1843</v>
      </c>
    </row>
    <row r="722" spans="1:22" s="156" customFormat="1" ht="409.5" x14ac:dyDescent="0.25">
      <c r="A722" s="6" t="s">
        <v>1844</v>
      </c>
      <c r="B722" s="32" t="s">
        <v>31</v>
      </c>
      <c r="C722" s="32" t="s">
        <v>1662</v>
      </c>
      <c r="D722" s="32" t="s">
        <v>1663</v>
      </c>
      <c r="E722" s="32" t="s">
        <v>1674</v>
      </c>
      <c r="F722" s="32" t="s">
        <v>1675</v>
      </c>
      <c r="G722" s="53">
        <v>80111600</v>
      </c>
      <c r="H722" s="53" t="s">
        <v>1845</v>
      </c>
      <c r="I722" s="53" t="s">
        <v>1667</v>
      </c>
      <c r="J722" s="53" t="s">
        <v>38</v>
      </c>
      <c r="K722" s="54" t="s">
        <v>416</v>
      </c>
      <c r="L722" s="54" t="s">
        <v>416</v>
      </c>
      <c r="M722" s="54">
        <v>10</v>
      </c>
      <c r="N722" s="55">
        <v>6500000</v>
      </c>
      <c r="O722" s="55">
        <v>65000000</v>
      </c>
      <c r="P722" s="53" t="s">
        <v>1830</v>
      </c>
      <c r="Q722" s="56" t="s">
        <v>41</v>
      </c>
      <c r="R722" s="56" t="s">
        <v>42</v>
      </c>
      <c r="S722" s="56" t="s">
        <v>43</v>
      </c>
      <c r="T722" s="56" t="s">
        <v>0</v>
      </c>
      <c r="U722" s="32" t="s">
        <v>1766</v>
      </c>
      <c r="V722" s="148" t="s">
        <v>1846</v>
      </c>
    </row>
    <row r="723" spans="1:22" s="156" customFormat="1" ht="409.5" x14ac:dyDescent="0.25">
      <c r="A723" s="6" t="s">
        <v>1847</v>
      </c>
      <c r="B723" s="32" t="s">
        <v>31</v>
      </c>
      <c r="C723" s="32" t="s">
        <v>1662</v>
      </c>
      <c r="D723" s="32" t="s">
        <v>1663</v>
      </c>
      <c r="E723" s="32" t="s">
        <v>1664</v>
      </c>
      <c r="F723" s="32" t="s">
        <v>1665</v>
      </c>
      <c r="G723" s="53">
        <v>80111600</v>
      </c>
      <c r="H723" s="53" t="s">
        <v>1848</v>
      </c>
      <c r="I723" s="53" t="s">
        <v>1667</v>
      </c>
      <c r="J723" s="53" t="s">
        <v>38</v>
      </c>
      <c r="K723" s="54" t="s">
        <v>266</v>
      </c>
      <c r="L723" s="54" t="s">
        <v>397</v>
      </c>
      <c r="M723" s="54">
        <v>4</v>
      </c>
      <c r="N723" s="55">
        <v>2884000</v>
      </c>
      <c r="O723" s="55">
        <v>11536000</v>
      </c>
      <c r="P723" s="53" t="s">
        <v>1849</v>
      </c>
      <c r="Q723" s="56" t="s">
        <v>41</v>
      </c>
      <c r="R723" s="56" t="s">
        <v>42</v>
      </c>
      <c r="S723" s="56" t="s">
        <v>43</v>
      </c>
      <c r="T723" s="56" t="s">
        <v>0</v>
      </c>
      <c r="U723" s="32" t="s">
        <v>1766</v>
      </c>
      <c r="V723" s="148" t="s">
        <v>1850</v>
      </c>
    </row>
    <row r="724" spans="1:22" s="156" customFormat="1" ht="409.5" x14ac:dyDescent="0.25">
      <c r="A724" s="6" t="s">
        <v>1851</v>
      </c>
      <c r="B724" s="32" t="s">
        <v>31</v>
      </c>
      <c r="C724" s="32" t="s">
        <v>1662</v>
      </c>
      <c r="D724" s="32" t="s">
        <v>1663</v>
      </c>
      <c r="E724" s="32" t="s">
        <v>1664</v>
      </c>
      <c r="F724" s="32" t="s">
        <v>1665</v>
      </c>
      <c r="G724" s="53">
        <v>80111600</v>
      </c>
      <c r="H724" s="53" t="s">
        <v>1848</v>
      </c>
      <c r="I724" s="53" t="s">
        <v>1667</v>
      </c>
      <c r="J724" s="53" t="s">
        <v>38</v>
      </c>
      <c r="K724" s="54" t="s">
        <v>416</v>
      </c>
      <c r="L724" s="54" t="s">
        <v>416</v>
      </c>
      <c r="M724" s="54">
        <v>6</v>
      </c>
      <c r="N724" s="55">
        <v>2884000</v>
      </c>
      <c r="O724" s="55">
        <v>17304000</v>
      </c>
      <c r="P724" s="53" t="s">
        <v>1849</v>
      </c>
      <c r="Q724" s="56" t="s">
        <v>41</v>
      </c>
      <c r="R724" s="56" t="s">
        <v>42</v>
      </c>
      <c r="S724" s="56" t="s">
        <v>43</v>
      </c>
      <c r="T724" s="56" t="s">
        <v>0</v>
      </c>
      <c r="U724" s="32" t="s">
        <v>1766</v>
      </c>
      <c r="V724" s="148" t="s">
        <v>1850</v>
      </c>
    </row>
    <row r="725" spans="1:22" s="156" customFormat="1" ht="409.5" x14ac:dyDescent="0.25">
      <c r="A725" s="6" t="s">
        <v>1852</v>
      </c>
      <c r="B725" s="32" t="s">
        <v>31</v>
      </c>
      <c r="C725" s="32" t="s">
        <v>1662</v>
      </c>
      <c r="D725" s="32" t="s">
        <v>1663</v>
      </c>
      <c r="E725" s="32" t="s">
        <v>1664</v>
      </c>
      <c r="F725" s="32" t="s">
        <v>1665</v>
      </c>
      <c r="G725" s="53">
        <v>80111600</v>
      </c>
      <c r="H725" s="53" t="s">
        <v>1853</v>
      </c>
      <c r="I725" s="53" t="s">
        <v>1667</v>
      </c>
      <c r="J725" s="53" t="s">
        <v>38</v>
      </c>
      <c r="K725" s="54" t="s">
        <v>416</v>
      </c>
      <c r="L725" s="54" t="s">
        <v>416</v>
      </c>
      <c r="M725" s="54">
        <v>10</v>
      </c>
      <c r="N725" s="55">
        <v>2575000</v>
      </c>
      <c r="O725" s="55">
        <v>25750000</v>
      </c>
      <c r="P725" s="53" t="s">
        <v>1849</v>
      </c>
      <c r="Q725" s="56" t="s">
        <v>41</v>
      </c>
      <c r="R725" s="56" t="s">
        <v>42</v>
      </c>
      <c r="S725" s="56" t="s">
        <v>43</v>
      </c>
      <c r="T725" s="56" t="s">
        <v>0</v>
      </c>
      <c r="U725" s="32" t="s">
        <v>1766</v>
      </c>
      <c r="V725" s="148" t="s">
        <v>1854</v>
      </c>
    </row>
    <row r="726" spans="1:22" s="156" customFormat="1" ht="409.5" x14ac:dyDescent="0.25">
      <c r="A726" s="6" t="s">
        <v>1855</v>
      </c>
      <c r="B726" s="32" t="s">
        <v>31</v>
      </c>
      <c r="C726" s="32" t="s">
        <v>1662</v>
      </c>
      <c r="D726" s="32" t="s">
        <v>1663</v>
      </c>
      <c r="E726" s="32" t="s">
        <v>1664</v>
      </c>
      <c r="F726" s="32" t="s">
        <v>1665</v>
      </c>
      <c r="G726" s="53">
        <v>80111600</v>
      </c>
      <c r="H726" s="53" t="s">
        <v>1856</v>
      </c>
      <c r="I726" s="53" t="s">
        <v>1667</v>
      </c>
      <c r="J726" s="53" t="s">
        <v>38</v>
      </c>
      <c r="K726" s="54" t="s">
        <v>416</v>
      </c>
      <c r="L726" s="54" t="s">
        <v>416</v>
      </c>
      <c r="M726" s="54">
        <v>10</v>
      </c>
      <c r="N726" s="55">
        <v>2575000</v>
      </c>
      <c r="O726" s="55">
        <v>25750000</v>
      </c>
      <c r="P726" s="53" t="s">
        <v>1849</v>
      </c>
      <c r="Q726" s="56" t="s">
        <v>41</v>
      </c>
      <c r="R726" s="56" t="s">
        <v>42</v>
      </c>
      <c r="S726" s="56" t="s">
        <v>43</v>
      </c>
      <c r="T726" s="56" t="s">
        <v>0</v>
      </c>
      <c r="U726" s="32" t="s">
        <v>1766</v>
      </c>
      <c r="V726" s="148" t="s">
        <v>1857</v>
      </c>
    </row>
    <row r="727" spans="1:22" s="156" customFormat="1" ht="409.5" x14ac:dyDescent="0.25">
      <c r="A727" s="6" t="s">
        <v>1858</v>
      </c>
      <c r="B727" s="32" t="s">
        <v>31</v>
      </c>
      <c r="C727" s="32" t="s">
        <v>1662</v>
      </c>
      <c r="D727" s="32" t="s">
        <v>1663</v>
      </c>
      <c r="E727" s="32" t="s">
        <v>1664</v>
      </c>
      <c r="F727" s="32" t="s">
        <v>1665</v>
      </c>
      <c r="G727" s="53">
        <v>80111600</v>
      </c>
      <c r="H727" s="53" t="s">
        <v>1859</v>
      </c>
      <c r="I727" s="53" t="s">
        <v>1667</v>
      </c>
      <c r="J727" s="53" t="s">
        <v>38</v>
      </c>
      <c r="K727" s="54" t="s">
        <v>416</v>
      </c>
      <c r="L727" s="54" t="s">
        <v>416</v>
      </c>
      <c r="M727" s="54">
        <v>6</v>
      </c>
      <c r="N727" s="55">
        <v>2266000</v>
      </c>
      <c r="O727" s="55">
        <v>13596000</v>
      </c>
      <c r="P727" s="53" t="s">
        <v>1860</v>
      </c>
      <c r="Q727" s="56" t="s">
        <v>41</v>
      </c>
      <c r="R727" s="56" t="s">
        <v>42</v>
      </c>
      <c r="S727" s="56" t="s">
        <v>43</v>
      </c>
      <c r="T727" s="56" t="s">
        <v>0</v>
      </c>
      <c r="U727" s="58" t="s">
        <v>1861</v>
      </c>
      <c r="V727" s="150" t="s">
        <v>1862</v>
      </c>
    </row>
    <row r="728" spans="1:22" s="156" customFormat="1" ht="409.5" x14ac:dyDescent="0.25">
      <c r="A728" s="6" t="s">
        <v>1863</v>
      </c>
      <c r="B728" s="32" t="s">
        <v>31</v>
      </c>
      <c r="C728" s="32" t="s">
        <v>1662</v>
      </c>
      <c r="D728" s="32" t="s">
        <v>1663</v>
      </c>
      <c r="E728" s="32" t="s">
        <v>1664</v>
      </c>
      <c r="F728" s="32" t="s">
        <v>1665</v>
      </c>
      <c r="G728" s="53">
        <v>80111600</v>
      </c>
      <c r="H728" s="53" t="s">
        <v>1859</v>
      </c>
      <c r="I728" s="53" t="s">
        <v>1667</v>
      </c>
      <c r="J728" s="53" t="s">
        <v>38</v>
      </c>
      <c r="K728" s="54" t="s">
        <v>266</v>
      </c>
      <c r="L728" s="54" t="s">
        <v>397</v>
      </c>
      <c r="M728" s="54">
        <v>3</v>
      </c>
      <c r="N728" s="55">
        <v>2266000</v>
      </c>
      <c r="O728" s="55">
        <v>6798000</v>
      </c>
      <c r="P728" s="53" t="s">
        <v>1860</v>
      </c>
      <c r="Q728" s="56" t="s">
        <v>41</v>
      </c>
      <c r="R728" s="56" t="s">
        <v>42</v>
      </c>
      <c r="S728" s="56" t="s">
        <v>43</v>
      </c>
      <c r="T728" s="56" t="s">
        <v>0</v>
      </c>
      <c r="U728" s="59" t="s">
        <v>1861</v>
      </c>
      <c r="V728" s="150" t="s">
        <v>1862</v>
      </c>
    </row>
    <row r="729" spans="1:22" s="156" customFormat="1" ht="409.5" x14ac:dyDescent="0.25">
      <c r="A729" s="6" t="s">
        <v>1864</v>
      </c>
      <c r="B729" s="32" t="s">
        <v>31</v>
      </c>
      <c r="C729" s="32" t="s">
        <v>1662</v>
      </c>
      <c r="D729" s="32" t="s">
        <v>1663</v>
      </c>
      <c r="E729" s="32" t="s">
        <v>1664</v>
      </c>
      <c r="F729" s="32" t="s">
        <v>1665</v>
      </c>
      <c r="G729" s="53">
        <v>80111600</v>
      </c>
      <c r="H729" s="53" t="s">
        <v>1865</v>
      </c>
      <c r="I729" s="53" t="s">
        <v>1667</v>
      </c>
      <c r="J729" s="53" t="s">
        <v>38</v>
      </c>
      <c r="K729" s="54" t="s">
        <v>416</v>
      </c>
      <c r="L729" s="54" t="s">
        <v>416</v>
      </c>
      <c r="M729" s="54">
        <v>4</v>
      </c>
      <c r="N729" s="55">
        <v>4800000</v>
      </c>
      <c r="O729" s="55">
        <v>19200000</v>
      </c>
      <c r="P729" s="53" t="s">
        <v>1860</v>
      </c>
      <c r="Q729" s="56" t="s">
        <v>41</v>
      </c>
      <c r="R729" s="56" t="s">
        <v>42</v>
      </c>
      <c r="S729" s="56" t="s">
        <v>43</v>
      </c>
      <c r="T729" s="56" t="s">
        <v>0</v>
      </c>
      <c r="U729" s="59" t="s">
        <v>1865</v>
      </c>
      <c r="V729" s="150" t="s">
        <v>1866</v>
      </c>
    </row>
    <row r="730" spans="1:22" s="156" customFormat="1" ht="409.5" x14ac:dyDescent="0.25">
      <c r="A730" s="6" t="s">
        <v>1867</v>
      </c>
      <c r="B730" s="32" t="s">
        <v>31</v>
      </c>
      <c r="C730" s="32" t="s">
        <v>1662</v>
      </c>
      <c r="D730" s="32" t="s">
        <v>1663</v>
      </c>
      <c r="E730" s="32" t="s">
        <v>1664</v>
      </c>
      <c r="F730" s="32" t="s">
        <v>1665</v>
      </c>
      <c r="G730" s="53">
        <v>80111600</v>
      </c>
      <c r="H730" s="53" t="s">
        <v>1868</v>
      </c>
      <c r="I730" s="53" t="s">
        <v>1667</v>
      </c>
      <c r="J730" s="53" t="s">
        <v>38</v>
      </c>
      <c r="K730" s="54" t="s">
        <v>416</v>
      </c>
      <c r="L730" s="54" t="s">
        <v>416</v>
      </c>
      <c r="M730" s="54">
        <v>9</v>
      </c>
      <c r="N730" s="55">
        <v>3090000</v>
      </c>
      <c r="O730" s="55">
        <v>27810000</v>
      </c>
      <c r="P730" s="53" t="s">
        <v>1860</v>
      </c>
      <c r="Q730" s="56" t="s">
        <v>41</v>
      </c>
      <c r="R730" s="56" t="s">
        <v>42</v>
      </c>
      <c r="S730" s="56" t="s">
        <v>43</v>
      </c>
      <c r="T730" s="56" t="s">
        <v>0</v>
      </c>
      <c r="U730" s="59" t="s">
        <v>1869</v>
      </c>
      <c r="V730" s="150" t="s">
        <v>1870</v>
      </c>
    </row>
    <row r="731" spans="1:22" s="156" customFormat="1" ht="409.5" x14ac:dyDescent="0.25">
      <c r="A731" s="6" t="s">
        <v>1871</v>
      </c>
      <c r="B731" s="32" t="s">
        <v>31</v>
      </c>
      <c r="C731" s="32" t="s">
        <v>1662</v>
      </c>
      <c r="D731" s="32" t="s">
        <v>1663</v>
      </c>
      <c r="E731" s="32" t="s">
        <v>1664</v>
      </c>
      <c r="F731" s="32" t="s">
        <v>1665</v>
      </c>
      <c r="G731" s="53">
        <v>80111600</v>
      </c>
      <c r="H731" s="53" t="s">
        <v>1872</v>
      </c>
      <c r="I731" s="53" t="s">
        <v>1667</v>
      </c>
      <c r="J731" s="53" t="s">
        <v>38</v>
      </c>
      <c r="K731" s="54" t="s">
        <v>416</v>
      </c>
      <c r="L731" s="54" t="s">
        <v>416</v>
      </c>
      <c r="M731" s="54">
        <v>6</v>
      </c>
      <c r="N731" s="55">
        <v>6695000</v>
      </c>
      <c r="O731" s="55">
        <v>40170000</v>
      </c>
      <c r="P731" s="53" t="s">
        <v>1860</v>
      </c>
      <c r="Q731" s="56" t="s">
        <v>41</v>
      </c>
      <c r="R731" s="56" t="s">
        <v>42</v>
      </c>
      <c r="S731" s="56" t="s">
        <v>43</v>
      </c>
      <c r="T731" s="56" t="s">
        <v>0</v>
      </c>
      <c r="U731" s="59" t="s">
        <v>1873</v>
      </c>
      <c r="V731" s="57" t="s">
        <v>1874</v>
      </c>
    </row>
    <row r="732" spans="1:22" s="156" customFormat="1" ht="409.5" x14ac:dyDescent="0.25">
      <c r="A732" s="6" t="s">
        <v>1875</v>
      </c>
      <c r="B732" s="32" t="s">
        <v>31</v>
      </c>
      <c r="C732" s="32" t="s">
        <v>1662</v>
      </c>
      <c r="D732" s="32" t="s">
        <v>1663</v>
      </c>
      <c r="E732" s="32" t="s">
        <v>1664</v>
      </c>
      <c r="F732" s="32" t="s">
        <v>1665</v>
      </c>
      <c r="G732" s="53">
        <v>80111600</v>
      </c>
      <c r="H732" s="53" t="s">
        <v>1872</v>
      </c>
      <c r="I732" s="53" t="s">
        <v>1667</v>
      </c>
      <c r="J732" s="53" t="s">
        <v>38</v>
      </c>
      <c r="K732" s="54" t="s">
        <v>266</v>
      </c>
      <c r="L732" s="54" t="s">
        <v>266</v>
      </c>
      <c r="M732" s="54">
        <v>3</v>
      </c>
      <c r="N732" s="55">
        <v>6695000</v>
      </c>
      <c r="O732" s="55">
        <v>20085000</v>
      </c>
      <c r="P732" s="53" t="s">
        <v>1860</v>
      </c>
      <c r="Q732" s="56" t="s">
        <v>41</v>
      </c>
      <c r="R732" s="56" t="s">
        <v>42</v>
      </c>
      <c r="S732" s="56" t="s">
        <v>43</v>
      </c>
      <c r="T732" s="54" t="s">
        <v>0</v>
      </c>
      <c r="U732" s="59" t="s">
        <v>1873</v>
      </c>
      <c r="V732" s="57" t="s">
        <v>1874</v>
      </c>
    </row>
    <row r="733" spans="1:22" s="156" customFormat="1" ht="409.5" x14ac:dyDescent="0.25">
      <c r="A733" s="6" t="s">
        <v>1876</v>
      </c>
      <c r="B733" s="32" t="s">
        <v>31</v>
      </c>
      <c r="C733" s="32" t="s">
        <v>1662</v>
      </c>
      <c r="D733" s="32" t="s">
        <v>1663</v>
      </c>
      <c r="E733" s="32" t="s">
        <v>1664</v>
      </c>
      <c r="F733" s="32" t="s">
        <v>1665</v>
      </c>
      <c r="G733" s="53">
        <v>80111600</v>
      </c>
      <c r="H733" s="53" t="s">
        <v>1877</v>
      </c>
      <c r="I733" s="53" t="s">
        <v>1667</v>
      </c>
      <c r="J733" s="53" t="s">
        <v>38</v>
      </c>
      <c r="K733" s="54" t="s">
        <v>416</v>
      </c>
      <c r="L733" s="54" t="s">
        <v>416</v>
      </c>
      <c r="M733" s="54">
        <v>9</v>
      </c>
      <c r="N733" s="55">
        <v>2987000</v>
      </c>
      <c r="O733" s="55">
        <v>26883000</v>
      </c>
      <c r="P733" s="53" t="s">
        <v>1860</v>
      </c>
      <c r="Q733" s="56" t="s">
        <v>41</v>
      </c>
      <c r="R733" s="56" t="s">
        <v>42</v>
      </c>
      <c r="S733" s="56" t="s">
        <v>43</v>
      </c>
      <c r="T733" s="56" t="s">
        <v>0</v>
      </c>
      <c r="U733" s="59" t="s">
        <v>1878</v>
      </c>
      <c r="V733" s="151" t="s">
        <v>1879</v>
      </c>
    </row>
    <row r="734" spans="1:22" s="156" customFormat="1" ht="409.5" x14ac:dyDescent="0.25">
      <c r="A734" s="6" t="s">
        <v>1880</v>
      </c>
      <c r="B734" s="32" t="s">
        <v>31</v>
      </c>
      <c r="C734" s="32" t="s">
        <v>1662</v>
      </c>
      <c r="D734" s="32" t="s">
        <v>1663</v>
      </c>
      <c r="E734" s="32" t="s">
        <v>1664</v>
      </c>
      <c r="F734" s="32" t="s">
        <v>1665</v>
      </c>
      <c r="G734" s="53">
        <v>80111600</v>
      </c>
      <c r="H734" s="53" t="s">
        <v>1881</v>
      </c>
      <c r="I734" s="53" t="s">
        <v>1667</v>
      </c>
      <c r="J734" s="53" t="s">
        <v>38</v>
      </c>
      <c r="K734" s="54" t="s">
        <v>416</v>
      </c>
      <c r="L734" s="54" t="s">
        <v>416</v>
      </c>
      <c r="M734" s="54">
        <v>9</v>
      </c>
      <c r="N734" s="55">
        <v>3430000</v>
      </c>
      <c r="O734" s="55">
        <v>30870000</v>
      </c>
      <c r="P734" s="53" t="s">
        <v>1860</v>
      </c>
      <c r="Q734" s="56" t="s">
        <v>41</v>
      </c>
      <c r="R734" s="56" t="s">
        <v>42</v>
      </c>
      <c r="S734" s="56" t="s">
        <v>43</v>
      </c>
      <c r="T734" s="56" t="s">
        <v>0</v>
      </c>
      <c r="U734" s="59" t="s">
        <v>1882</v>
      </c>
      <c r="V734" s="150" t="s">
        <v>1883</v>
      </c>
    </row>
    <row r="735" spans="1:22" s="156" customFormat="1" ht="409.5" x14ac:dyDescent="0.25">
      <c r="A735" s="6" t="s">
        <v>1884</v>
      </c>
      <c r="B735" s="32" t="s">
        <v>31</v>
      </c>
      <c r="C735" s="32" t="s">
        <v>1662</v>
      </c>
      <c r="D735" s="32" t="s">
        <v>1663</v>
      </c>
      <c r="E735" s="32" t="s">
        <v>1664</v>
      </c>
      <c r="F735" s="32" t="s">
        <v>1665</v>
      </c>
      <c r="G735" s="53">
        <v>80111600</v>
      </c>
      <c r="H735" s="53" t="s">
        <v>1885</v>
      </c>
      <c r="I735" s="53" t="s">
        <v>1667</v>
      </c>
      <c r="J735" s="53" t="s">
        <v>38</v>
      </c>
      <c r="K735" s="54" t="s">
        <v>416</v>
      </c>
      <c r="L735" s="54" t="s">
        <v>416</v>
      </c>
      <c r="M735" s="54">
        <v>6</v>
      </c>
      <c r="N735" s="55">
        <v>2060000</v>
      </c>
      <c r="O735" s="55">
        <v>12360000</v>
      </c>
      <c r="P735" s="53" t="s">
        <v>1860</v>
      </c>
      <c r="Q735" s="56" t="s">
        <v>41</v>
      </c>
      <c r="R735" s="56" t="s">
        <v>42</v>
      </c>
      <c r="S735" s="56" t="s">
        <v>43</v>
      </c>
      <c r="T735" s="56" t="s">
        <v>0</v>
      </c>
      <c r="U735" s="59" t="s">
        <v>1886</v>
      </c>
      <c r="V735" s="150" t="s">
        <v>1887</v>
      </c>
    </row>
    <row r="736" spans="1:22" s="156" customFormat="1" ht="409.5" x14ac:dyDescent="0.25">
      <c r="A736" s="6" t="s">
        <v>1888</v>
      </c>
      <c r="B736" s="32" t="s">
        <v>31</v>
      </c>
      <c r="C736" s="32" t="s">
        <v>1662</v>
      </c>
      <c r="D736" s="32" t="s">
        <v>1663</v>
      </c>
      <c r="E736" s="32" t="s">
        <v>1664</v>
      </c>
      <c r="F736" s="32" t="s">
        <v>1665</v>
      </c>
      <c r="G736" s="53">
        <v>80111600</v>
      </c>
      <c r="H736" s="53" t="s">
        <v>1885</v>
      </c>
      <c r="I736" s="53" t="s">
        <v>1667</v>
      </c>
      <c r="J736" s="53" t="s">
        <v>38</v>
      </c>
      <c r="K736" s="54" t="s">
        <v>266</v>
      </c>
      <c r="L736" s="54" t="s">
        <v>266</v>
      </c>
      <c r="M736" s="54">
        <v>3</v>
      </c>
      <c r="N736" s="55">
        <v>2060000</v>
      </c>
      <c r="O736" s="55">
        <v>6180000</v>
      </c>
      <c r="P736" s="53" t="s">
        <v>1860</v>
      </c>
      <c r="Q736" s="56" t="s">
        <v>41</v>
      </c>
      <c r="R736" s="56" t="s">
        <v>42</v>
      </c>
      <c r="S736" s="56" t="s">
        <v>43</v>
      </c>
      <c r="T736" s="54" t="s">
        <v>0</v>
      </c>
      <c r="U736" s="59" t="s">
        <v>1886</v>
      </c>
      <c r="V736" s="150" t="s">
        <v>1887</v>
      </c>
    </row>
    <row r="737" spans="1:22" s="156" customFormat="1" ht="409.5" x14ac:dyDescent="0.25">
      <c r="A737" s="6" t="s">
        <v>1889</v>
      </c>
      <c r="B737" s="32" t="s">
        <v>31</v>
      </c>
      <c r="C737" s="32" t="s">
        <v>1662</v>
      </c>
      <c r="D737" s="32" t="s">
        <v>1663</v>
      </c>
      <c r="E737" s="32" t="s">
        <v>1664</v>
      </c>
      <c r="F737" s="32" t="s">
        <v>1665</v>
      </c>
      <c r="G737" s="53">
        <v>80111600</v>
      </c>
      <c r="H737" s="53" t="s">
        <v>1885</v>
      </c>
      <c r="I737" s="53" t="s">
        <v>1667</v>
      </c>
      <c r="J737" s="53" t="s">
        <v>38</v>
      </c>
      <c r="K737" s="54" t="s">
        <v>416</v>
      </c>
      <c r="L737" s="54" t="s">
        <v>416</v>
      </c>
      <c r="M737" s="54">
        <v>6</v>
      </c>
      <c r="N737" s="55">
        <v>2060000</v>
      </c>
      <c r="O737" s="55">
        <v>12360000</v>
      </c>
      <c r="P737" s="53" t="s">
        <v>1860</v>
      </c>
      <c r="Q737" s="56" t="s">
        <v>41</v>
      </c>
      <c r="R737" s="56" t="s">
        <v>42</v>
      </c>
      <c r="S737" s="56" t="s">
        <v>43</v>
      </c>
      <c r="T737" s="56" t="s">
        <v>0</v>
      </c>
      <c r="U737" s="59" t="s">
        <v>1886</v>
      </c>
      <c r="V737" s="150" t="s">
        <v>1890</v>
      </c>
    </row>
    <row r="738" spans="1:22" s="156" customFormat="1" ht="409.5" x14ac:dyDescent="0.25">
      <c r="A738" s="6" t="s">
        <v>1891</v>
      </c>
      <c r="B738" s="32" t="s">
        <v>31</v>
      </c>
      <c r="C738" s="32" t="s">
        <v>1662</v>
      </c>
      <c r="D738" s="32" t="s">
        <v>1663</v>
      </c>
      <c r="E738" s="32" t="s">
        <v>1664</v>
      </c>
      <c r="F738" s="32" t="s">
        <v>1665</v>
      </c>
      <c r="G738" s="53">
        <v>80111600</v>
      </c>
      <c r="H738" s="53" t="s">
        <v>1885</v>
      </c>
      <c r="I738" s="53" t="s">
        <v>1667</v>
      </c>
      <c r="J738" s="53" t="s">
        <v>38</v>
      </c>
      <c r="K738" s="54" t="s">
        <v>266</v>
      </c>
      <c r="L738" s="54" t="s">
        <v>266</v>
      </c>
      <c r="M738" s="54">
        <v>3</v>
      </c>
      <c r="N738" s="55">
        <v>2060000</v>
      </c>
      <c r="O738" s="55">
        <v>6180000</v>
      </c>
      <c r="P738" s="53" t="s">
        <v>1860</v>
      </c>
      <c r="Q738" s="56" t="s">
        <v>41</v>
      </c>
      <c r="R738" s="56" t="s">
        <v>42</v>
      </c>
      <c r="S738" s="56" t="s">
        <v>43</v>
      </c>
      <c r="T738" s="54" t="s">
        <v>0</v>
      </c>
      <c r="U738" s="59" t="s">
        <v>1886</v>
      </c>
      <c r="V738" s="150" t="s">
        <v>1890</v>
      </c>
    </row>
    <row r="739" spans="1:22" s="156" customFormat="1" ht="409.5" x14ac:dyDescent="0.25">
      <c r="A739" s="6" t="s">
        <v>1892</v>
      </c>
      <c r="B739" s="32" t="s">
        <v>31</v>
      </c>
      <c r="C739" s="32" t="s">
        <v>1662</v>
      </c>
      <c r="D739" s="32" t="s">
        <v>1663</v>
      </c>
      <c r="E739" s="32" t="s">
        <v>1664</v>
      </c>
      <c r="F739" s="32" t="s">
        <v>1665</v>
      </c>
      <c r="G739" s="53">
        <v>80111600</v>
      </c>
      <c r="H739" s="53" t="s">
        <v>1885</v>
      </c>
      <c r="I739" s="53" t="s">
        <v>1667</v>
      </c>
      <c r="J739" s="53" t="s">
        <v>38</v>
      </c>
      <c r="K739" s="54" t="s">
        <v>416</v>
      </c>
      <c r="L739" s="54" t="s">
        <v>416</v>
      </c>
      <c r="M739" s="54">
        <v>6</v>
      </c>
      <c r="N739" s="55">
        <v>2060000</v>
      </c>
      <c r="O739" s="55">
        <v>12360000</v>
      </c>
      <c r="P739" s="53" t="s">
        <v>1860</v>
      </c>
      <c r="Q739" s="56" t="s">
        <v>41</v>
      </c>
      <c r="R739" s="56" t="s">
        <v>42</v>
      </c>
      <c r="S739" s="56" t="s">
        <v>43</v>
      </c>
      <c r="T739" s="56" t="s">
        <v>0</v>
      </c>
      <c r="U739" s="59" t="s">
        <v>1886</v>
      </c>
      <c r="V739" s="150" t="s">
        <v>1893</v>
      </c>
    </row>
    <row r="740" spans="1:22" s="156" customFormat="1" ht="409.5" x14ac:dyDescent="0.25">
      <c r="A740" s="6" t="s">
        <v>1894</v>
      </c>
      <c r="B740" s="32" t="s">
        <v>31</v>
      </c>
      <c r="C740" s="32" t="s">
        <v>1662</v>
      </c>
      <c r="D740" s="32" t="s">
        <v>1663</v>
      </c>
      <c r="E740" s="32" t="s">
        <v>1664</v>
      </c>
      <c r="F740" s="32" t="s">
        <v>1665</v>
      </c>
      <c r="G740" s="53">
        <v>80111600</v>
      </c>
      <c r="H740" s="53" t="s">
        <v>1885</v>
      </c>
      <c r="I740" s="53" t="s">
        <v>1667</v>
      </c>
      <c r="J740" s="53" t="s">
        <v>38</v>
      </c>
      <c r="K740" s="54" t="s">
        <v>266</v>
      </c>
      <c r="L740" s="54" t="s">
        <v>266</v>
      </c>
      <c r="M740" s="54">
        <v>3</v>
      </c>
      <c r="N740" s="55">
        <v>2060000</v>
      </c>
      <c r="O740" s="55">
        <v>6180000</v>
      </c>
      <c r="P740" s="53" t="s">
        <v>1860</v>
      </c>
      <c r="Q740" s="56" t="s">
        <v>41</v>
      </c>
      <c r="R740" s="56" t="s">
        <v>42</v>
      </c>
      <c r="S740" s="56" t="s">
        <v>43</v>
      </c>
      <c r="T740" s="54" t="s">
        <v>0</v>
      </c>
      <c r="U740" s="59" t="s">
        <v>1886</v>
      </c>
      <c r="V740" s="150" t="s">
        <v>1893</v>
      </c>
    </row>
    <row r="741" spans="1:22" s="156" customFormat="1" ht="409.5" x14ac:dyDescent="0.25">
      <c r="A741" s="6" t="s">
        <v>1895</v>
      </c>
      <c r="B741" s="32" t="s">
        <v>31</v>
      </c>
      <c r="C741" s="32" t="s">
        <v>1662</v>
      </c>
      <c r="D741" s="32" t="s">
        <v>1663</v>
      </c>
      <c r="E741" s="32" t="s">
        <v>1664</v>
      </c>
      <c r="F741" s="32" t="s">
        <v>1665</v>
      </c>
      <c r="G741" s="53">
        <v>80111600</v>
      </c>
      <c r="H741" s="53" t="s">
        <v>1885</v>
      </c>
      <c r="I741" s="53" t="s">
        <v>1667</v>
      </c>
      <c r="J741" s="53" t="s">
        <v>38</v>
      </c>
      <c r="K741" s="54" t="s">
        <v>416</v>
      </c>
      <c r="L741" s="54" t="s">
        <v>416</v>
      </c>
      <c r="M741" s="54">
        <v>6</v>
      </c>
      <c r="N741" s="55">
        <v>2060000</v>
      </c>
      <c r="O741" s="55">
        <v>12360000</v>
      </c>
      <c r="P741" s="53" t="s">
        <v>1860</v>
      </c>
      <c r="Q741" s="56" t="s">
        <v>41</v>
      </c>
      <c r="R741" s="56" t="s">
        <v>42</v>
      </c>
      <c r="S741" s="56" t="s">
        <v>43</v>
      </c>
      <c r="T741" s="56" t="s">
        <v>0</v>
      </c>
      <c r="U741" s="59" t="s">
        <v>1886</v>
      </c>
      <c r="V741" s="150" t="s">
        <v>1896</v>
      </c>
    </row>
    <row r="742" spans="1:22" s="156" customFormat="1" ht="409.5" x14ac:dyDescent="0.25">
      <c r="A742" s="6" t="s">
        <v>1897</v>
      </c>
      <c r="B742" s="32" t="s">
        <v>31</v>
      </c>
      <c r="C742" s="32" t="s">
        <v>1662</v>
      </c>
      <c r="D742" s="32" t="s">
        <v>1663</v>
      </c>
      <c r="E742" s="32" t="s">
        <v>1664</v>
      </c>
      <c r="F742" s="32" t="s">
        <v>1665</v>
      </c>
      <c r="G742" s="53">
        <v>80111600</v>
      </c>
      <c r="H742" s="53" t="s">
        <v>1885</v>
      </c>
      <c r="I742" s="53" t="s">
        <v>1667</v>
      </c>
      <c r="J742" s="53" t="s">
        <v>38</v>
      </c>
      <c r="K742" s="54" t="s">
        <v>266</v>
      </c>
      <c r="L742" s="54" t="s">
        <v>266</v>
      </c>
      <c r="M742" s="54">
        <v>3</v>
      </c>
      <c r="N742" s="55">
        <v>2060000</v>
      </c>
      <c r="O742" s="55">
        <v>6180000</v>
      </c>
      <c r="P742" s="53" t="s">
        <v>1860</v>
      </c>
      <c r="Q742" s="56" t="s">
        <v>41</v>
      </c>
      <c r="R742" s="56" t="s">
        <v>42</v>
      </c>
      <c r="S742" s="56" t="s">
        <v>43</v>
      </c>
      <c r="T742" s="54" t="s">
        <v>0</v>
      </c>
      <c r="U742" s="59" t="s">
        <v>1886</v>
      </c>
      <c r="V742" s="150" t="s">
        <v>1896</v>
      </c>
    </row>
    <row r="743" spans="1:22" s="156" customFormat="1" ht="409.5" x14ac:dyDescent="0.25">
      <c r="A743" s="6" t="s">
        <v>1898</v>
      </c>
      <c r="B743" s="32" t="s">
        <v>31</v>
      </c>
      <c r="C743" s="32" t="s">
        <v>1662</v>
      </c>
      <c r="D743" s="32" t="s">
        <v>1663</v>
      </c>
      <c r="E743" s="32" t="s">
        <v>1664</v>
      </c>
      <c r="F743" s="32" t="s">
        <v>1665</v>
      </c>
      <c r="G743" s="53">
        <v>80111600</v>
      </c>
      <c r="H743" s="53" t="s">
        <v>1899</v>
      </c>
      <c r="I743" s="53" t="s">
        <v>1667</v>
      </c>
      <c r="J743" s="53" t="s">
        <v>38</v>
      </c>
      <c r="K743" s="54" t="s">
        <v>416</v>
      </c>
      <c r="L743" s="54" t="s">
        <v>416</v>
      </c>
      <c r="M743" s="54">
        <v>6</v>
      </c>
      <c r="N743" s="55">
        <v>3502000</v>
      </c>
      <c r="O743" s="55">
        <v>21012000</v>
      </c>
      <c r="P743" s="53" t="s">
        <v>1860</v>
      </c>
      <c r="Q743" s="56" t="s">
        <v>41</v>
      </c>
      <c r="R743" s="56" t="s">
        <v>42</v>
      </c>
      <c r="S743" s="56" t="s">
        <v>43</v>
      </c>
      <c r="T743" s="56" t="s">
        <v>0</v>
      </c>
      <c r="U743" s="59" t="s">
        <v>1900</v>
      </c>
      <c r="V743" s="150" t="s">
        <v>1901</v>
      </c>
    </row>
    <row r="744" spans="1:22" s="156" customFormat="1" ht="409.5" x14ac:dyDescent="0.25">
      <c r="A744" s="6" t="s">
        <v>1898</v>
      </c>
      <c r="B744" s="32" t="s">
        <v>31</v>
      </c>
      <c r="C744" s="32" t="s">
        <v>1662</v>
      </c>
      <c r="D744" s="32" t="s">
        <v>1663</v>
      </c>
      <c r="E744" s="32" t="s">
        <v>1664</v>
      </c>
      <c r="F744" s="32" t="s">
        <v>1665</v>
      </c>
      <c r="G744" s="53">
        <v>80111600</v>
      </c>
      <c r="H744" s="53" t="s">
        <v>1899</v>
      </c>
      <c r="I744" s="53" t="s">
        <v>1667</v>
      </c>
      <c r="J744" s="53" t="s">
        <v>38</v>
      </c>
      <c r="K744" s="54" t="s">
        <v>266</v>
      </c>
      <c r="L744" s="54" t="s">
        <v>266</v>
      </c>
      <c r="M744" s="54">
        <v>3</v>
      </c>
      <c r="N744" s="55">
        <v>3502000</v>
      </c>
      <c r="O744" s="55">
        <v>10506000</v>
      </c>
      <c r="P744" s="53" t="s">
        <v>1860</v>
      </c>
      <c r="Q744" s="56" t="s">
        <v>41</v>
      </c>
      <c r="R744" s="56" t="s">
        <v>42</v>
      </c>
      <c r="S744" s="56" t="s">
        <v>43</v>
      </c>
      <c r="T744" s="56" t="s">
        <v>0</v>
      </c>
      <c r="U744" s="59" t="s">
        <v>1900</v>
      </c>
      <c r="V744" s="150" t="s">
        <v>1901</v>
      </c>
    </row>
    <row r="745" spans="1:22" s="156" customFormat="1" ht="409.5" x14ac:dyDescent="0.25">
      <c r="A745" s="6" t="s">
        <v>1902</v>
      </c>
      <c r="B745" s="32" t="s">
        <v>31</v>
      </c>
      <c r="C745" s="32" t="s">
        <v>1662</v>
      </c>
      <c r="D745" s="32" t="s">
        <v>1663</v>
      </c>
      <c r="E745" s="32" t="s">
        <v>1674</v>
      </c>
      <c r="F745" s="32" t="s">
        <v>1675</v>
      </c>
      <c r="G745" s="53">
        <v>80111600</v>
      </c>
      <c r="H745" s="53" t="s">
        <v>1903</v>
      </c>
      <c r="I745" s="53" t="s">
        <v>1667</v>
      </c>
      <c r="J745" s="53" t="s">
        <v>38</v>
      </c>
      <c r="K745" s="54" t="s">
        <v>416</v>
      </c>
      <c r="L745" s="54" t="s">
        <v>416</v>
      </c>
      <c r="M745" s="54">
        <v>6</v>
      </c>
      <c r="N745" s="55">
        <v>3090000</v>
      </c>
      <c r="O745" s="55">
        <v>18540000</v>
      </c>
      <c r="P745" s="53" t="s">
        <v>1904</v>
      </c>
      <c r="Q745" s="56" t="s">
        <v>41</v>
      </c>
      <c r="R745" s="56" t="s">
        <v>42</v>
      </c>
      <c r="S745" s="56" t="s">
        <v>43</v>
      </c>
      <c r="T745" s="56" t="s">
        <v>0</v>
      </c>
      <c r="U745" s="32" t="s">
        <v>1766</v>
      </c>
      <c r="V745" s="148" t="s">
        <v>1905</v>
      </c>
    </row>
    <row r="746" spans="1:22" s="156" customFormat="1" ht="409.5" x14ac:dyDescent="0.25">
      <c r="A746" s="6" t="s">
        <v>1906</v>
      </c>
      <c r="B746" s="32" t="s">
        <v>31</v>
      </c>
      <c r="C746" s="32" t="s">
        <v>1662</v>
      </c>
      <c r="D746" s="32" t="s">
        <v>1663</v>
      </c>
      <c r="E746" s="32" t="s">
        <v>1674</v>
      </c>
      <c r="F746" s="32" t="s">
        <v>1675</v>
      </c>
      <c r="G746" s="53">
        <v>80111600</v>
      </c>
      <c r="H746" s="53" t="s">
        <v>1903</v>
      </c>
      <c r="I746" s="53" t="s">
        <v>1667</v>
      </c>
      <c r="J746" s="53" t="s">
        <v>38</v>
      </c>
      <c r="K746" s="54" t="s">
        <v>266</v>
      </c>
      <c r="L746" s="54" t="s">
        <v>266</v>
      </c>
      <c r="M746" s="54">
        <v>4</v>
      </c>
      <c r="N746" s="55">
        <v>3090000</v>
      </c>
      <c r="O746" s="55">
        <v>12360000</v>
      </c>
      <c r="P746" s="53" t="s">
        <v>1904</v>
      </c>
      <c r="Q746" s="56" t="s">
        <v>41</v>
      </c>
      <c r="R746" s="56" t="s">
        <v>42</v>
      </c>
      <c r="S746" s="56" t="s">
        <v>43</v>
      </c>
      <c r="T746" s="54" t="s">
        <v>0</v>
      </c>
      <c r="U746" s="32" t="s">
        <v>1766</v>
      </c>
      <c r="V746" s="148" t="s">
        <v>1905</v>
      </c>
    </row>
    <row r="747" spans="1:22" s="156" customFormat="1" ht="409.5" x14ac:dyDescent="0.25">
      <c r="A747" s="6" t="s">
        <v>1907</v>
      </c>
      <c r="B747" s="32" t="s">
        <v>31</v>
      </c>
      <c r="C747" s="32" t="s">
        <v>1662</v>
      </c>
      <c r="D747" s="32" t="s">
        <v>1663</v>
      </c>
      <c r="E747" s="32" t="s">
        <v>1674</v>
      </c>
      <c r="F747" s="32" t="s">
        <v>1675</v>
      </c>
      <c r="G747" s="53">
        <v>80111600</v>
      </c>
      <c r="H747" s="53" t="s">
        <v>1908</v>
      </c>
      <c r="I747" s="53" t="s">
        <v>1667</v>
      </c>
      <c r="J747" s="53" t="s">
        <v>38</v>
      </c>
      <c r="K747" s="54" t="s">
        <v>416</v>
      </c>
      <c r="L747" s="54" t="s">
        <v>416</v>
      </c>
      <c r="M747" s="54">
        <v>6</v>
      </c>
      <c r="N747" s="55">
        <v>4326000</v>
      </c>
      <c r="O747" s="55">
        <v>25956000</v>
      </c>
      <c r="P747" s="53" t="s">
        <v>1904</v>
      </c>
      <c r="Q747" s="56" t="s">
        <v>41</v>
      </c>
      <c r="R747" s="56" t="s">
        <v>42</v>
      </c>
      <c r="S747" s="56" t="s">
        <v>43</v>
      </c>
      <c r="T747" s="56" t="s">
        <v>0</v>
      </c>
      <c r="U747" s="32" t="s">
        <v>1766</v>
      </c>
      <c r="V747" s="148" t="s">
        <v>1909</v>
      </c>
    </row>
    <row r="748" spans="1:22" s="156" customFormat="1" ht="409.5" x14ac:dyDescent="0.25">
      <c r="A748" s="6" t="s">
        <v>1910</v>
      </c>
      <c r="B748" s="32" t="s">
        <v>31</v>
      </c>
      <c r="C748" s="32" t="s">
        <v>1662</v>
      </c>
      <c r="D748" s="32" t="s">
        <v>1663</v>
      </c>
      <c r="E748" s="32" t="s">
        <v>1674</v>
      </c>
      <c r="F748" s="32" t="s">
        <v>1675</v>
      </c>
      <c r="G748" s="53">
        <v>80111600</v>
      </c>
      <c r="H748" s="53" t="s">
        <v>1908</v>
      </c>
      <c r="I748" s="53" t="s">
        <v>1667</v>
      </c>
      <c r="J748" s="53" t="s">
        <v>38</v>
      </c>
      <c r="K748" s="54" t="s">
        <v>266</v>
      </c>
      <c r="L748" s="54" t="s">
        <v>266</v>
      </c>
      <c r="M748" s="54">
        <v>4</v>
      </c>
      <c r="N748" s="55">
        <v>4326000</v>
      </c>
      <c r="O748" s="55">
        <v>17304000</v>
      </c>
      <c r="P748" s="53" t="s">
        <v>1904</v>
      </c>
      <c r="Q748" s="56" t="s">
        <v>41</v>
      </c>
      <c r="R748" s="56" t="s">
        <v>42</v>
      </c>
      <c r="S748" s="56" t="s">
        <v>43</v>
      </c>
      <c r="T748" s="54" t="s">
        <v>0</v>
      </c>
      <c r="U748" s="32" t="s">
        <v>1766</v>
      </c>
      <c r="V748" s="148" t="s">
        <v>1909</v>
      </c>
    </row>
    <row r="749" spans="1:22" s="156" customFormat="1" ht="409.5" x14ac:dyDescent="0.25">
      <c r="A749" s="6" t="s">
        <v>1911</v>
      </c>
      <c r="B749" s="32" t="s">
        <v>31</v>
      </c>
      <c r="C749" s="32" t="s">
        <v>1662</v>
      </c>
      <c r="D749" s="32" t="s">
        <v>1663</v>
      </c>
      <c r="E749" s="32" t="s">
        <v>1674</v>
      </c>
      <c r="F749" s="32" t="s">
        <v>1675</v>
      </c>
      <c r="G749" s="53">
        <v>80111600</v>
      </c>
      <c r="H749" s="53" t="s">
        <v>1912</v>
      </c>
      <c r="I749" s="53" t="s">
        <v>1667</v>
      </c>
      <c r="J749" s="53" t="s">
        <v>38</v>
      </c>
      <c r="K749" s="54" t="s">
        <v>416</v>
      </c>
      <c r="L749" s="54" t="s">
        <v>416</v>
      </c>
      <c r="M749" s="54">
        <v>6</v>
      </c>
      <c r="N749" s="55">
        <v>4532000</v>
      </c>
      <c r="O749" s="55">
        <v>27192000</v>
      </c>
      <c r="P749" s="53" t="s">
        <v>1904</v>
      </c>
      <c r="Q749" s="56" t="s">
        <v>41</v>
      </c>
      <c r="R749" s="56" t="s">
        <v>42</v>
      </c>
      <c r="S749" s="56" t="s">
        <v>43</v>
      </c>
      <c r="T749" s="56" t="s">
        <v>0</v>
      </c>
      <c r="U749" s="32" t="s">
        <v>1766</v>
      </c>
      <c r="V749" s="148" t="s">
        <v>1913</v>
      </c>
    </row>
    <row r="750" spans="1:22" s="156" customFormat="1" ht="409.5" x14ac:dyDescent="0.25">
      <c r="A750" s="6" t="s">
        <v>1914</v>
      </c>
      <c r="B750" s="32" t="s">
        <v>31</v>
      </c>
      <c r="C750" s="32" t="s">
        <v>1662</v>
      </c>
      <c r="D750" s="32" t="s">
        <v>1663</v>
      </c>
      <c r="E750" s="32" t="s">
        <v>1674</v>
      </c>
      <c r="F750" s="32" t="s">
        <v>1675</v>
      </c>
      <c r="G750" s="53">
        <v>80111600</v>
      </c>
      <c r="H750" s="53" t="s">
        <v>1912</v>
      </c>
      <c r="I750" s="53" t="s">
        <v>1667</v>
      </c>
      <c r="J750" s="53" t="s">
        <v>38</v>
      </c>
      <c r="K750" s="54" t="s">
        <v>266</v>
      </c>
      <c r="L750" s="54" t="s">
        <v>266</v>
      </c>
      <c r="M750" s="54">
        <v>4</v>
      </c>
      <c r="N750" s="55">
        <v>4532000</v>
      </c>
      <c r="O750" s="55">
        <v>18128000</v>
      </c>
      <c r="P750" s="53" t="s">
        <v>1904</v>
      </c>
      <c r="Q750" s="56" t="s">
        <v>41</v>
      </c>
      <c r="R750" s="56" t="s">
        <v>42</v>
      </c>
      <c r="S750" s="56" t="s">
        <v>43</v>
      </c>
      <c r="T750" s="54" t="s">
        <v>0</v>
      </c>
      <c r="U750" s="32" t="s">
        <v>1766</v>
      </c>
      <c r="V750" s="148" t="s">
        <v>1913</v>
      </c>
    </row>
    <row r="751" spans="1:22" s="156" customFormat="1" ht="409.5" x14ac:dyDescent="0.25">
      <c r="A751" s="6" t="s">
        <v>1915</v>
      </c>
      <c r="B751" s="32" t="s">
        <v>31</v>
      </c>
      <c r="C751" s="32" t="s">
        <v>1662</v>
      </c>
      <c r="D751" s="32" t="s">
        <v>1663</v>
      </c>
      <c r="E751" s="32" t="s">
        <v>1674</v>
      </c>
      <c r="F751" s="32" t="s">
        <v>1675</v>
      </c>
      <c r="G751" s="53">
        <v>80111600</v>
      </c>
      <c r="H751" s="53" t="s">
        <v>1916</v>
      </c>
      <c r="I751" s="53" t="s">
        <v>1667</v>
      </c>
      <c r="J751" s="53" t="s">
        <v>38</v>
      </c>
      <c r="K751" s="54" t="s">
        <v>416</v>
      </c>
      <c r="L751" s="54" t="s">
        <v>416</v>
      </c>
      <c r="M751" s="54">
        <v>6</v>
      </c>
      <c r="N751" s="55">
        <v>4120000</v>
      </c>
      <c r="O751" s="55">
        <v>24720000</v>
      </c>
      <c r="P751" s="53" t="s">
        <v>1904</v>
      </c>
      <c r="Q751" s="56" t="s">
        <v>41</v>
      </c>
      <c r="R751" s="56" t="s">
        <v>42</v>
      </c>
      <c r="S751" s="56" t="s">
        <v>43</v>
      </c>
      <c r="T751" s="56" t="s">
        <v>0</v>
      </c>
      <c r="U751" s="32" t="s">
        <v>1766</v>
      </c>
      <c r="V751" s="148" t="s">
        <v>1917</v>
      </c>
    </row>
    <row r="752" spans="1:22" s="156" customFormat="1" ht="409.5" x14ac:dyDescent="0.25">
      <c r="A752" s="6" t="s">
        <v>1918</v>
      </c>
      <c r="B752" s="32" t="s">
        <v>31</v>
      </c>
      <c r="C752" s="32" t="s">
        <v>1662</v>
      </c>
      <c r="D752" s="32" t="s">
        <v>1663</v>
      </c>
      <c r="E752" s="32" t="s">
        <v>1674</v>
      </c>
      <c r="F752" s="32" t="s">
        <v>1675</v>
      </c>
      <c r="G752" s="53">
        <v>80111600</v>
      </c>
      <c r="H752" s="53" t="s">
        <v>1916</v>
      </c>
      <c r="I752" s="53" t="s">
        <v>1667</v>
      </c>
      <c r="J752" s="53" t="s">
        <v>38</v>
      </c>
      <c r="K752" s="54" t="s">
        <v>266</v>
      </c>
      <c r="L752" s="54" t="s">
        <v>266</v>
      </c>
      <c r="M752" s="54">
        <v>4</v>
      </c>
      <c r="N752" s="55">
        <v>4120000</v>
      </c>
      <c r="O752" s="55">
        <v>16480000</v>
      </c>
      <c r="P752" s="53" t="s">
        <v>1904</v>
      </c>
      <c r="Q752" s="56" t="s">
        <v>41</v>
      </c>
      <c r="R752" s="56" t="s">
        <v>42</v>
      </c>
      <c r="S752" s="56" t="s">
        <v>43</v>
      </c>
      <c r="T752" s="54" t="s">
        <v>0</v>
      </c>
      <c r="U752" s="32" t="s">
        <v>1766</v>
      </c>
      <c r="V752" s="148" t="s">
        <v>1917</v>
      </c>
    </row>
    <row r="753" spans="1:22" s="156" customFormat="1" ht="409.5" x14ac:dyDescent="0.25">
      <c r="A753" s="6" t="s">
        <v>1919</v>
      </c>
      <c r="B753" s="32" t="s">
        <v>31</v>
      </c>
      <c r="C753" s="32" t="s">
        <v>1662</v>
      </c>
      <c r="D753" s="32" t="s">
        <v>1663</v>
      </c>
      <c r="E753" s="32" t="s">
        <v>1674</v>
      </c>
      <c r="F753" s="32" t="s">
        <v>1675</v>
      </c>
      <c r="G753" s="53">
        <v>80111600</v>
      </c>
      <c r="H753" s="53" t="s">
        <v>1920</v>
      </c>
      <c r="I753" s="53" t="s">
        <v>1667</v>
      </c>
      <c r="J753" s="53" t="s">
        <v>38</v>
      </c>
      <c r="K753" s="54" t="s">
        <v>416</v>
      </c>
      <c r="L753" s="54" t="s">
        <v>416</v>
      </c>
      <c r="M753" s="54">
        <v>2</v>
      </c>
      <c r="N753" s="55">
        <v>3000000</v>
      </c>
      <c r="O753" s="55">
        <v>6000000</v>
      </c>
      <c r="P753" s="53" t="s">
        <v>1904</v>
      </c>
      <c r="Q753" s="56" t="s">
        <v>41</v>
      </c>
      <c r="R753" s="56" t="s">
        <v>42</v>
      </c>
      <c r="S753" s="56" t="s">
        <v>43</v>
      </c>
      <c r="T753" s="56" t="s">
        <v>0</v>
      </c>
      <c r="U753" s="32" t="s">
        <v>1766</v>
      </c>
      <c r="V753" s="57" t="s">
        <v>1921</v>
      </c>
    </row>
    <row r="754" spans="1:22" s="156" customFormat="1" ht="409.5" x14ac:dyDescent="0.25">
      <c r="A754" s="6" t="s">
        <v>1922</v>
      </c>
      <c r="B754" s="32" t="s">
        <v>31</v>
      </c>
      <c r="C754" s="32" t="s">
        <v>1662</v>
      </c>
      <c r="D754" s="32" t="s">
        <v>1663</v>
      </c>
      <c r="E754" s="32" t="s">
        <v>1674</v>
      </c>
      <c r="F754" s="32" t="s">
        <v>1675</v>
      </c>
      <c r="G754" s="53">
        <v>80111600</v>
      </c>
      <c r="H754" s="53" t="s">
        <v>1923</v>
      </c>
      <c r="I754" s="53" t="s">
        <v>1667</v>
      </c>
      <c r="J754" s="53" t="s">
        <v>38</v>
      </c>
      <c r="K754" s="54" t="s">
        <v>416</v>
      </c>
      <c r="L754" s="54" t="s">
        <v>416</v>
      </c>
      <c r="M754" s="54">
        <v>6</v>
      </c>
      <c r="N754" s="55">
        <v>2266000</v>
      </c>
      <c r="O754" s="55">
        <v>13596000</v>
      </c>
      <c r="P754" s="53" t="s">
        <v>1904</v>
      </c>
      <c r="Q754" s="56" t="s">
        <v>41</v>
      </c>
      <c r="R754" s="56" t="s">
        <v>42</v>
      </c>
      <c r="S754" s="56" t="s">
        <v>43</v>
      </c>
      <c r="T754" s="56" t="s">
        <v>0</v>
      </c>
      <c r="U754" s="32" t="s">
        <v>1766</v>
      </c>
      <c r="V754" s="147" t="s">
        <v>1924</v>
      </c>
    </row>
    <row r="755" spans="1:22" s="156" customFormat="1" ht="409.5" x14ac:dyDescent="0.25">
      <c r="A755" s="6" t="s">
        <v>1925</v>
      </c>
      <c r="B755" s="32" t="s">
        <v>31</v>
      </c>
      <c r="C755" s="32" t="s">
        <v>1662</v>
      </c>
      <c r="D755" s="32" t="s">
        <v>1663</v>
      </c>
      <c r="E755" s="32" t="s">
        <v>1674</v>
      </c>
      <c r="F755" s="32" t="s">
        <v>1675</v>
      </c>
      <c r="G755" s="53">
        <v>80111600</v>
      </c>
      <c r="H755" s="53" t="s">
        <v>1923</v>
      </c>
      <c r="I755" s="53" t="s">
        <v>1667</v>
      </c>
      <c r="J755" s="53" t="s">
        <v>38</v>
      </c>
      <c r="K755" s="54" t="s">
        <v>266</v>
      </c>
      <c r="L755" s="54" t="s">
        <v>266</v>
      </c>
      <c r="M755" s="54">
        <v>4</v>
      </c>
      <c r="N755" s="55">
        <v>2266000</v>
      </c>
      <c r="O755" s="55">
        <v>9064000</v>
      </c>
      <c r="P755" s="53" t="s">
        <v>1904</v>
      </c>
      <c r="Q755" s="56" t="s">
        <v>41</v>
      </c>
      <c r="R755" s="56" t="s">
        <v>42</v>
      </c>
      <c r="S755" s="56" t="s">
        <v>43</v>
      </c>
      <c r="T755" s="56" t="s">
        <v>0</v>
      </c>
      <c r="U755" s="32" t="s">
        <v>1766</v>
      </c>
      <c r="V755" s="148" t="s">
        <v>1924</v>
      </c>
    </row>
    <row r="756" spans="1:22" s="156" customFormat="1" ht="409.5" x14ac:dyDescent="0.25">
      <c r="A756" s="6" t="s">
        <v>1926</v>
      </c>
      <c r="B756" s="32" t="s">
        <v>31</v>
      </c>
      <c r="C756" s="32" t="s">
        <v>1662</v>
      </c>
      <c r="D756" s="32" t="s">
        <v>1663</v>
      </c>
      <c r="E756" s="32" t="s">
        <v>1674</v>
      </c>
      <c r="F756" s="32" t="s">
        <v>1675</v>
      </c>
      <c r="G756" s="53">
        <v>80111600</v>
      </c>
      <c r="H756" s="53" t="s">
        <v>1766</v>
      </c>
      <c r="I756" s="53" t="s">
        <v>1667</v>
      </c>
      <c r="J756" s="53" t="s">
        <v>38</v>
      </c>
      <c r="K756" s="54" t="s">
        <v>266</v>
      </c>
      <c r="L756" s="54" t="s">
        <v>266</v>
      </c>
      <c r="M756" s="54">
        <v>3</v>
      </c>
      <c r="N756" s="55">
        <v>4120000</v>
      </c>
      <c r="O756" s="55">
        <v>12360000</v>
      </c>
      <c r="P756" s="53" t="s">
        <v>1767</v>
      </c>
      <c r="Q756" s="56" t="s">
        <v>41</v>
      </c>
      <c r="R756" s="56" t="s">
        <v>42</v>
      </c>
      <c r="S756" s="56" t="s">
        <v>43</v>
      </c>
      <c r="T756" s="54" t="s">
        <v>0</v>
      </c>
      <c r="U756" s="32" t="s">
        <v>1766</v>
      </c>
      <c r="V756" s="148" t="s">
        <v>1768</v>
      </c>
    </row>
    <row r="757" spans="1:22" s="156" customFormat="1" ht="409.5" x14ac:dyDescent="0.25">
      <c r="A757" s="6" t="s">
        <v>1927</v>
      </c>
      <c r="B757" s="32" t="s">
        <v>31</v>
      </c>
      <c r="C757" s="32" t="s">
        <v>1662</v>
      </c>
      <c r="D757" s="32" t="s">
        <v>1663</v>
      </c>
      <c r="E757" s="32" t="s">
        <v>1664</v>
      </c>
      <c r="F757" s="32" t="s">
        <v>1928</v>
      </c>
      <c r="G757" s="53">
        <v>80111600</v>
      </c>
      <c r="H757" s="53" t="s">
        <v>1929</v>
      </c>
      <c r="I757" s="53" t="s">
        <v>1667</v>
      </c>
      <c r="J757" s="53" t="s">
        <v>38</v>
      </c>
      <c r="K757" s="54" t="s">
        <v>416</v>
      </c>
      <c r="L757" s="54" t="s">
        <v>416</v>
      </c>
      <c r="M757" s="54">
        <v>6</v>
      </c>
      <c r="N757" s="55">
        <v>5150000</v>
      </c>
      <c r="O757" s="55">
        <v>30900000</v>
      </c>
      <c r="P757" s="53" t="s">
        <v>1767</v>
      </c>
      <c r="Q757" s="56" t="s">
        <v>41</v>
      </c>
      <c r="R757" s="56" t="s">
        <v>42</v>
      </c>
      <c r="S757" s="56" t="s">
        <v>43</v>
      </c>
      <c r="T757" s="56" t="s">
        <v>0</v>
      </c>
      <c r="U757" s="32" t="s">
        <v>1929</v>
      </c>
      <c r="V757" s="148" t="s">
        <v>1930</v>
      </c>
    </row>
    <row r="758" spans="1:22" s="156" customFormat="1" ht="409.5" x14ac:dyDescent="0.25">
      <c r="A758" s="6" t="s">
        <v>1931</v>
      </c>
      <c r="B758" s="32" t="s">
        <v>31</v>
      </c>
      <c r="C758" s="32" t="s">
        <v>1662</v>
      </c>
      <c r="D758" s="32" t="s">
        <v>1663</v>
      </c>
      <c r="E758" s="32" t="s">
        <v>1664</v>
      </c>
      <c r="F758" s="32" t="s">
        <v>1928</v>
      </c>
      <c r="G758" s="53">
        <v>80111600</v>
      </c>
      <c r="H758" s="53" t="s">
        <v>1679</v>
      </c>
      <c r="I758" s="53" t="s">
        <v>1721</v>
      </c>
      <c r="J758" s="53" t="s">
        <v>38</v>
      </c>
      <c r="K758" s="54" t="s">
        <v>266</v>
      </c>
      <c r="L758" s="54" t="s">
        <v>397</v>
      </c>
      <c r="M758" s="54">
        <v>1</v>
      </c>
      <c r="N758" s="55">
        <v>10111571</v>
      </c>
      <c r="O758" s="55">
        <v>10111571</v>
      </c>
      <c r="P758" s="53" t="s">
        <v>1680</v>
      </c>
      <c r="Q758" s="56" t="s">
        <v>41</v>
      </c>
      <c r="R758" s="56" t="s">
        <v>42</v>
      </c>
      <c r="S758" s="56" t="s">
        <v>43</v>
      </c>
      <c r="T758" s="56" t="s">
        <v>0</v>
      </c>
      <c r="U758" s="32" t="s">
        <v>1929</v>
      </c>
      <c r="V758" s="57" t="s">
        <v>1932</v>
      </c>
    </row>
    <row r="759" spans="1:22" s="156" customFormat="1" ht="409.5" x14ac:dyDescent="0.25">
      <c r="A759" s="6" t="s">
        <v>1933</v>
      </c>
      <c r="B759" s="32" t="s">
        <v>31</v>
      </c>
      <c r="C759" s="32" t="s">
        <v>1662</v>
      </c>
      <c r="D759" s="32" t="s">
        <v>1663</v>
      </c>
      <c r="E759" s="32" t="s">
        <v>1664</v>
      </c>
      <c r="F759" s="32" t="s">
        <v>1928</v>
      </c>
      <c r="G759" s="53">
        <v>80111600</v>
      </c>
      <c r="H759" s="53" t="s">
        <v>1929</v>
      </c>
      <c r="I759" s="53" t="s">
        <v>1667</v>
      </c>
      <c r="J759" s="53" t="s">
        <v>38</v>
      </c>
      <c r="K759" s="54" t="s">
        <v>266</v>
      </c>
      <c r="L759" s="54" t="s">
        <v>266</v>
      </c>
      <c r="M759" s="54">
        <v>3</v>
      </c>
      <c r="N759" s="55">
        <v>5150000</v>
      </c>
      <c r="O759" s="55">
        <v>15450000</v>
      </c>
      <c r="P759" s="53" t="s">
        <v>1767</v>
      </c>
      <c r="Q759" s="56" t="s">
        <v>41</v>
      </c>
      <c r="R759" s="56" t="s">
        <v>42</v>
      </c>
      <c r="S759" s="56" t="s">
        <v>43</v>
      </c>
      <c r="T759" s="54" t="s">
        <v>0</v>
      </c>
      <c r="U759" s="32" t="s">
        <v>1929</v>
      </c>
      <c r="V759" s="147" t="s">
        <v>1930</v>
      </c>
    </row>
    <row r="760" spans="1:22" s="156" customFormat="1" ht="409.5" x14ac:dyDescent="0.25">
      <c r="A760" s="6" t="s">
        <v>1934</v>
      </c>
      <c r="B760" s="32" t="s">
        <v>31</v>
      </c>
      <c r="C760" s="32" t="s">
        <v>1662</v>
      </c>
      <c r="D760" s="32" t="s">
        <v>1663</v>
      </c>
      <c r="E760" s="32" t="s">
        <v>1664</v>
      </c>
      <c r="F760" s="32" t="s">
        <v>1928</v>
      </c>
      <c r="G760" s="53">
        <v>80111600</v>
      </c>
      <c r="H760" s="53" t="s">
        <v>1935</v>
      </c>
      <c r="I760" s="53" t="s">
        <v>1667</v>
      </c>
      <c r="J760" s="53" t="s">
        <v>38</v>
      </c>
      <c r="K760" s="54" t="s">
        <v>416</v>
      </c>
      <c r="L760" s="54" t="s">
        <v>416</v>
      </c>
      <c r="M760" s="54">
        <v>6</v>
      </c>
      <c r="N760" s="55">
        <v>5665000</v>
      </c>
      <c r="O760" s="55">
        <v>33990000</v>
      </c>
      <c r="P760" s="53" t="s">
        <v>1767</v>
      </c>
      <c r="Q760" s="56" t="s">
        <v>41</v>
      </c>
      <c r="R760" s="56" t="s">
        <v>42</v>
      </c>
      <c r="S760" s="56" t="s">
        <v>43</v>
      </c>
      <c r="T760" s="56" t="s">
        <v>0</v>
      </c>
      <c r="U760" s="32" t="s">
        <v>1935</v>
      </c>
      <c r="V760" s="148" t="s">
        <v>1936</v>
      </c>
    </row>
    <row r="761" spans="1:22" s="156" customFormat="1" ht="409.5" x14ac:dyDescent="0.25">
      <c r="A761" s="6" t="s">
        <v>1937</v>
      </c>
      <c r="B761" s="32" t="s">
        <v>31</v>
      </c>
      <c r="C761" s="32" t="s">
        <v>1662</v>
      </c>
      <c r="D761" s="32" t="s">
        <v>1663</v>
      </c>
      <c r="E761" s="32" t="s">
        <v>1664</v>
      </c>
      <c r="F761" s="32" t="s">
        <v>1928</v>
      </c>
      <c r="G761" s="53">
        <v>80111600</v>
      </c>
      <c r="H761" s="53" t="s">
        <v>1935</v>
      </c>
      <c r="I761" s="53" t="s">
        <v>1667</v>
      </c>
      <c r="J761" s="53" t="s">
        <v>38</v>
      </c>
      <c r="K761" s="54" t="s">
        <v>266</v>
      </c>
      <c r="L761" s="54" t="s">
        <v>266</v>
      </c>
      <c r="M761" s="54">
        <v>3</v>
      </c>
      <c r="N761" s="55">
        <v>5665000</v>
      </c>
      <c r="O761" s="55">
        <v>16995000</v>
      </c>
      <c r="P761" s="53" t="s">
        <v>1767</v>
      </c>
      <c r="Q761" s="56" t="s">
        <v>41</v>
      </c>
      <c r="R761" s="56" t="s">
        <v>42</v>
      </c>
      <c r="S761" s="56" t="s">
        <v>43</v>
      </c>
      <c r="T761" s="54" t="s">
        <v>0</v>
      </c>
      <c r="U761" s="32" t="s">
        <v>1935</v>
      </c>
      <c r="V761" s="148" t="s">
        <v>1936</v>
      </c>
    </row>
    <row r="762" spans="1:22" s="156" customFormat="1" ht="409.5" x14ac:dyDescent="0.25">
      <c r="A762" s="6" t="s">
        <v>1938</v>
      </c>
      <c r="B762" s="32" t="s">
        <v>31</v>
      </c>
      <c r="C762" s="32" t="s">
        <v>1662</v>
      </c>
      <c r="D762" s="32" t="s">
        <v>1663</v>
      </c>
      <c r="E762" s="32" t="s">
        <v>1664</v>
      </c>
      <c r="F762" s="32" t="s">
        <v>1928</v>
      </c>
      <c r="G762" s="53">
        <v>80111600</v>
      </c>
      <c r="H762" s="53" t="s">
        <v>1939</v>
      </c>
      <c r="I762" s="53" t="s">
        <v>1667</v>
      </c>
      <c r="J762" s="53" t="s">
        <v>38</v>
      </c>
      <c r="K762" s="54" t="s">
        <v>416</v>
      </c>
      <c r="L762" s="54" t="s">
        <v>416</v>
      </c>
      <c r="M762" s="54">
        <v>6</v>
      </c>
      <c r="N762" s="55">
        <v>5500000</v>
      </c>
      <c r="O762" s="55">
        <v>33000000</v>
      </c>
      <c r="P762" s="53" t="s">
        <v>1767</v>
      </c>
      <c r="Q762" s="56" t="s">
        <v>41</v>
      </c>
      <c r="R762" s="56" t="s">
        <v>42</v>
      </c>
      <c r="S762" s="56" t="s">
        <v>43</v>
      </c>
      <c r="T762" s="56" t="s">
        <v>0</v>
      </c>
      <c r="U762" s="32" t="s">
        <v>1940</v>
      </c>
      <c r="V762" s="36" t="s">
        <v>1941</v>
      </c>
    </row>
    <row r="763" spans="1:22" s="156" customFormat="1" ht="409.5" x14ac:dyDescent="0.25">
      <c r="A763" s="6" t="s">
        <v>1942</v>
      </c>
      <c r="B763" s="32" t="s">
        <v>31</v>
      </c>
      <c r="C763" s="32" t="s">
        <v>1662</v>
      </c>
      <c r="D763" s="32" t="s">
        <v>1663</v>
      </c>
      <c r="E763" s="32" t="s">
        <v>1664</v>
      </c>
      <c r="F763" s="32" t="s">
        <v>1928</v>
      </c>
      <c r="G763" s="53">
        <v>80111600</v>
      </c>
      <c r="H763" s="53" t="s">
        <v>1939</v>
      </c>
      <c r="I763" s="53" t="s">
        <v>1667</v>
      </c>
      <c r="J763" s="53" t="s">
        <v>38</v>
      </c>
      <c r="K763" s="54" t="s">
        <v>266</v>
      </c>
      <c r="L763" s="54" t="s">
        <v>266</v>
      </c>
      <c r="M763" s="54">
        <v>3</v>
      </c>
      <c r="N763" s="55">
        <v>5500000</v>
      </c>
      <c r="O763" s="55">
        <v>16500000</v>
      </c>
      <c r="P763" s="53" t="s">
        <v>1767</v>
      </c>
      <c r="Q763" s="56" t="s">
        <v>41</v>
      </c>
      <c r="R763" s="56" t="s">
        <v>42</v>
      </c>
      <c r="S763" s="56" t="s">
        <v>43</v>
      </c>
      <c r="T763" s="54" t="s">
        <v>0</v>
      </c>
      <c r="U763" s="32" t="s">
        <v>1940</v>
      </c>
      <c r="V763" s="36" t="s">
        <v>1941</v>
      </c>
    </row>
    <row r="764" spans="1:22" s="156" customFormat="1" ht="409.5" x14ac:dyDescent="0.25">
      <c r="A764" s="6" t="s">
        <v>1943</v>
      </c>
      <c r="B764" s="32" t="s">
        <v>31</v>
      </c>
      <c r="C764" s="32" t="s">
        <v>1662</v>
      </c>
      <c r="D764" s="32" t="s">
        <v>1663</v>
      </c>
      <c r="E764" s="32" t="s">
        <v>1664</v>
      </c>
      <c r="F764" s="32" t="s">
        <v>1928</v>
      </c>
      <c r="G764" s="53">
        <v>80111600</v>
      </c>
      <c r="H764" s="53" t="s">
        <v>1944</v>
      </c>
      <c r="I764" s="53" t="s">
        <v>1667</v>
      </c>
      <c r="J764" s="53" t="s">
        <v>38</v>
      </c>
      <c r="K764" s="54" t="s">
        <v>416</v>
      </c>
      <c r="L764" s="54" t="s">
        <v>416</v>
      </c>
      <c r="M764" s="54">
        <v>6</v>
      </c>
      <c r="N764" s="55">
        <v>2800000</v>
      </c>
      <c r="O764" s="55">
        <v>16800000</v>
      </c>
      <c r="P764" s="53" t="s">
        <v>1767</v>
      </c>
      <c r="Q764" s="56" t="s">
        <v>41</v>
      </c>
      <c r="R764" s="56" t="s">
        <v>42</v>
      </c>
      <c r="S764" s="56" t="s">
        <v>43</v>
      </c>
      <c r="T764" s="56" t="s">
        <v>0</v>
      </c>
      <c r="U764" s="32" t="s">
        <v>1944</v>
      </c>
      <c r="V764" s="57" t="s">
        <v>1945</v>
      </c>
    </row>
    <row r="765" spans="1:22" s="156" customFormat="1" ht="409.5" x14ac:dyDescent="0.25">
      <c r="A765" s="6" t="s">
        <v>1946</v>
      </c>
      <c r="B765" s="32" t="s">
        <v>31</v>
      </c>
      <c r="C765" s="32" t="s">
        <v>1662</v>
      </c>
      <c r="D765" s="32" t="s">
        <v>1663</v>
      </c>
      <c r="E765" s="32" t="s">
        <v>1664</v>
      </c>
      <c r="F765" s="32" t="s">
        <v>1928</v>
      </c>
      <c r="G765" s="53">
        <v>80111600</v>
      </c>
      <c r="H765" s="53" t="s">
        <v>1944</v>
      </c>
      <c r="I765" s="53" t="s">
        <v>1667</v>
      </c>
      <c r="J765" s="53" t="s">
        <v>38</v>
      </c>
      <c r="K765" s="54" t="s">
        <v>266</v>
      </c>
      <c r="L765" s="54" t="s">
        <v>397</v>
      </c>
      <c r="M765" s="54">
        <v>3</v>
      </c>
      <c r="N765" s="55">
        <v>2800000</v>
      </c>
      <c r="O765" s="55">
        <v>8400000</v>
      </c>
      <c r="P765" s="53" t="s">
        <v>1767</v>
      </c>
      <c r="Q765" s="56" t="s">
        <v>41</v>
      </c>
      <c r="R765" s="56" t="s">
        <v>42</v>
      </c>
      <c r="S765" s="56" t="s">
        <v>43</v>
      </c>
      <c r="T765" s="56" t="s">
        <v>0</v>
      </c>
      <c r="U765" s="32" t="s">
        <v>1944</v>
      </c>
      <c r="V765" s="57" t="s">
        <v>1945</v>
      </c>
    </row>
    <row r="766" spans="1:22" s="156" customFormat="1" ht="195" x14ac:dyDescent="0.25">
      <c r="A766" s="6" t="s">
        <v>1947</v>
      </c>
      <c r="B766" s="32" t="s">
        <v>31</v>
      </c>
      <c r="C766" s="32" t="s">
        <v>1662</v>
      </c>
      <c r="D766" s="32" t="s">
        <v>1663</v>
      </c>
      <c r="E766" s="32" t="s">
        <v>1664</v>
      </c>
      <c r="F766" s="32" t="s">
        <v>1928</v>
      </c>
      <c r="G766" s="53">
        <v>80111600</v>
      </c>
      <c r="H766" s="53" t="s">
        <v>1948</v>
      </c>
      <c r="I766" s="53" t="s">
        <v>1949</v>
      </c>
      <c r="J766" s="53" t="s">
        <v>38</v>
      </c>
      <c r="K766" s="54" t="s">
        <v>416</v>
      </c>
      <c r="L766" s="54" t="s">
        <v>416</v>
      </c>
      <c r="M766" s="54">
        <v>1</v>
      </c>
      <c r="N766" s="53" t="s">
        <v>1950</v>
      </c>
      <c r="O766" s="55">
        <v>486000000</v>
      </c>
      <c r="P766" s="53" t="s">
        <v>1767</v>
      </c>
      <c r="Q766" s="56" t="s">
        <v>41</v>
      </c>
      <c r="R766" s="56" t="s">
        <v>42</v>
      </c>
      <c r="S766" s="56" t="s">
        <v>43</v>
      </c>
      <c r="T766" s="56" t="s">
        <v>0</v>
      </c>
      <c r="U766" s="32" t="s">
        <v>1948</v>
      </c>
      <c r="V766" s="57" t="s">
        <v>1951</v>
      </c>
    </row>
    <row r="767" spans="1:22" s="156" customFormat="1" ht="409.5" x14ac:dyDescent="0.25">
      <c r="A767" s="6" t="s">
        <v>1952</v>
      </c>
      <c r="B767" s="60" t="s">
        <v>31</v>
      </c>
      <c r="C767" s="60" t="s">
        <v>1662</v>
      </c>
      <c r="D767" s="60" t="s">
        <v>1953</v>
      </c>
      <c r="E767" s="32" t="s">
        <v>1954</v>
      </c>
      <c r="F767" s="32" t="s">
        <v>1955</v>
      </c>
      <c r="G767" s="53">
        <v>80111600</v>
      </c>
      <c r="H767" s="52" t="s">
        <v>1956</v>
      </c>
      <c r="I767" s="53" t="s">
        <v>1957</v>
      </c>
      <c r="J767" s="53" t="s">
        <v>38</v>
      </c>
      <c r="K767" s="54" t="s">
        <v>1958</v>
      </c>
      <c r="L767" s="54" t="s">
        <v>1958</v>
      </c>
      <c r="M767" s="54">
        <v>6</v>
      </c>
      <c r="N767" s="55">
        <v>5150000</v>
      </c>
      <c r="O767" s="55">
        <v>30900000</v>
      </c>
      <c r="P767" s="53" t="s">
        <v>1959</v>
      </c>
      <c r="Q767" s="56" t="s">
        <v>41</v>
      </c>
      <c r="R767" s="56" t="s">
        <v>42</v>
      </c>
      <c r="S767" s="33" t="s">
        <v>43</v>
      </c>
      <c r="T767" s="33"/>
      <c r="U767" s="61" t="s">
        <v>1956</v>
      </c>
      <c r="V767" s="147" t="s">
        <v>1960</v>
      </c>
    </row>
    <row r="768" spans="1:22" s="156" customFormat="1" ht="409.5" x14ac:dyDescent="0.25">
      <c r="A768" s="6" t="s">
        <v>1961</v>
      </c>
      <c r="B768" s="60" t="s">
        <v>31</v>
      </c>
      <c r="C768" s="60" t="s">
        <v>1662</v>
      </c>
      <c r="D768" s="60" t="s">
        <v>1953</v>
      </c>
      <c r="E768" s="32" t="s">
        <v>1954</v>
      </c>
      <c r="F768" s="32" t="s">
        <v>1955</v>
      </c>
      <c r="G768" s="53">
        <v>80111600</v>
      </c>
      <c r="H768" s="52" t="s">
        <v>1956</v>
      </c>
      <c r="I768" s="53" t="s">
        <v>1957</v>
      </c>
      <c r="J768" s="53" t="s">
        <v>38</v>
      </c>
      <c r="K768" s="54" t="s">
        <v>266</v>
      </c>
      <c r="L768" s="54" t="s">
        <v>266</v>
      </c>
      <c r="M768" s="54">
        <v>5</v>
      </c>
      <c r="N768" s="55">
        <v>5150000</v>
      </c>
      <c r="O768" s="55">
        <v>25750000</v>
      </c>
      <c r="P768" s="53" t="s">
        <v>1959</v>
      </c>
      <c r="Q768" s="56" t="s">
        <v>41</v>
      </c>
      <c r="R768" s="56" t="s">
        <v>42</v>
      </c>
      <c r="S768" s="33" t="s">
        <v>43</v>
      </c>
      <c r="T768" s="33"/>
      <c r="U768" s="61" t="s">
        <v>1956</v>
      </c>
      <c r="V768" s="152" t="s">
        <v>1960</v>
      </c>
    </row>
    <row r="769" spans="1:22" s="156" customFormat="1" ht="409.5" x14ac:dyDescent="0.25">
      <c r="A769" s="6" t="s">
        <v>1962</v>
      </c>
      <c r="B769" s="60" t="s">
        <v>31</v>
      </c>
      <c r="C769" s="60" t="s">
        <v>1662</v>
      </c>
      <c r="D769" s="60" t="s">
        <v>1953</v>
      </c>
      <c r="E769" s="32" t="s">
        <v>1954</v>
      </c>
      <c r="F769" s="32" t="s">
        <v>1955</v>
      </c>
      <c r="G769" s="53">
        <v>80111600</v>
      </c>
      <c r="H769" s="52" t="s">
        <v>1963</v>
      </c>
      <c r="I769" s="53" t="s">
        <v>1957</v>
      </c>
      <c r="J769" s="53" t="s">
        <v>38</v>
      </c>
      <c r="K769" s="54" t="s">
        <v>1958</v>
      </c>
      <c r="L769" s="54" t="s">
        <v>1958</v>
      </c>
      <c r="M769" s="54">
        <v>10</v>
      </c>
      <c r="N769" s="55">
        <v>5150000</v>
      </c>
      <c r="O769" s="55">
        <v>51500000</v>
      </c>
      <c r="P769" s="53" t="s">
        <v>1959</v>
      </c>
      <c r="Q769" s="56" t="s">
        <v>41</v>
      </c>
      <c r="R769" s="56" t="s">
        <v>42</v>
      </c>
      <c r="S769" s="33" t="s">
        <v>43</v>
      </c>
      <c r="T769" s="33"/>
      <c r="U769" s="61" t="s">
        <v>1963</v>
      </c>
      <c r="V769" s="152" t="s">
        <v>1964</v>
      </c>
    </row>
    <row r="770" spans="1:22" s="156" customFormat="1" ht="409.5" x14ac:dyDescent="0.25">
      <c r="A770" s="6" t="s">
        <v>1965</v>
      </c>
      <c r="B770" s="60" t="s">
        <v>31</v>
      </c>
      <c r="C770" s="60" t="s">
        <v>1662</v>
      </c>
      <c r="D770" s="60" t="s">
        <v>1953</v>
      </c>
      <c r="E770" s="32" t="s">
        <v>1954</v>
      </c>
      <c r="F770" s="32" t="s">
        <v>1966</v>
      </c>
      <c r="G770" s="53">
        <v>80111600</v>
      </c>
      <c r="H770" s="52" t="s">
        <v>1967</v>
      </c>
      <c r="I770" s="53" t="s">
        <v>1667</v>
      </c>
      <c r="J770" s="53" t="s">
        <v>38</v>
      </c>
      <c r="K770" s="54" t="s">
        <v>1958</v>
      </c>
      <c r="L770" s="54" t="s">
        <v>1958</v>
      </c>
      <c r="M770" s="54">
        <v>11</v>
      </c>
      <c r="N770" s="55">
        <v>4000000</v>
      </c>
      <c r="O770" s="55">
        <v>44000000</v>
      </c>
      <c r="P770" s="53" t="s">
        <v>1959</v>
      </c>
      <c r="Q770" s="56" t="s">
        <v>41</v>
      </c>
      <c r="R770" s="56" t="s">
        <v>42</v>
      </c>
      <c r="S770" s="33" t="s">
        <v>43</v>
      </c>
      <c r="T770" s="33"/>
      <c r="U770" s="61" t="s">
        <v>1967</v>
      </c>
      <c r="V770" s="152" t="s">
        <v>1968</v>
      </c>
    </row>
    <row r="771" spans="1:22" s="156" customFormat="1" ht="409.5" x14ac:dyDescent="0.25">
      <c r="A771" s="6" t="s">
        <v>1969</v>
      </c>
      <c r="B771" s="60" t="s">
        <v>31</v>
      </c>
      <c r="C771" s="60" t="s">
        <v>1662</v>
      </c>
      <c r="D771" s="60" t="s">
        <v>1953</v>
      </c>
      <c r="E771" s="32" t="s">
        <v>1954</v>
      </c>
      <c r="F771" s="32" t="s">
        <v>1955</v>
      </c>
      <c r="G771" s="53">
        <v>80111600</v>
      </c>
      <c r="H771" s="52" t="s">
        <v>1970</v>
      </c>
      <c r="I771" s="53" t="s">
        <v>1957</v>
      </c>
      <c r="J771" s="53" t="s">
        <v>38</v>
      </c>
      <c r="K771" s="54" t="s">
        <v>1958</v>
      </c>
      <c r="L771" s="54" t="s">
        <v>1958</v>
      </c>
      <c r="M771" s="54">
        <v>5</v>
      </c>
      <c r="N771" s="55">
        <v>5000000</v>
      </c>
      <c r="O771" s="55">
        <v>25000000</v>
      </c>
      <c r="P771" s="53" t="s">
        <v>1959</v>
      </c>
      <c r="Q771" s="56" t="s">
        <v>41</v>
      </c>
      <c r="R771" s="56" t="s">
        <v>42</v>
      </c>
      <c r="S771" s="33" t="s">
        <v>43</v>
      </c>
      <c r="T771" s="33"/>
      <c r="U771" s="61" t="s">
        <v>1970</v>
      </c>
      <c r="V771" s="152" t="s">
        <v>1971</v>
      </c>
    </row>
    <row r="772" spans="1:22" s="156" customFormat="1" ht="409.5" x14ac:dyDescent="0.25">
      <c r="A772" s="6" t="s">
        <v>1972</v>
      </c>
      <c r="B772" s="60" t="s">
        <v>31</v>
      </c>
      <c r="C772" s="60" t="s">
        <v>1662</v>
      </c>
      <c r="D772" s="60" t="s">
        <v>1953</v>
      </c>
      <c r="E772" s="32" t="s">
        <v>1954</v>
      </c>
      <c r="F772" s="32" t="s">
        <v>1955</v>
      </c>
      <c r="G772" s="53">
        <v>80111600</v>
      </c>
      <c r="H772" s="52" t="s">
        <v>1970</v>
      </c>
      <c r="I772" s="53" t="s">
        <v>1957</v>
      </c>
      <c r="J772" s="53" t="s">
        <v>38</v>
      </c>
      <c r="K772" s="54" t="s">
        <v>266</v>
      </c>
      <c r="L772" s="54" t="s">
        <v>266</v>
      </c>
      <c r="M772" s="54">
        <v>5</v>
      </c>
      <c r="N772" s="55">
        <v>5000000</v>
      </c>
      <c r="O772" s="55">
        <v>25000000</v>
      </c>
      <c r="P772" s="53" t="s">
        <v>1959</v>
      </c>
      <c r="Q772" s="56" t="s">
        <v>41</v>
      </c>
      <c r="R772" s="56" t="s">
        <v>42</v>
      </c>
      <c r="S772" s="33" t="s">
        <v>43</v>
      </c>
      <c r="T772" s="33"/>
      <c r="U772" s="61" t="s">
        <v>1970</v>
      </c>
      <c r="V772" s="152" t="s">
        <v>1971</v>
      </c>
    </row>
    <row r="773" spans="1:22" s="156" customFormat="1" ht="409.5" x14ac:dyDescent="0.25">
      <c r="A773" s="6" t="s">
        <v>1973</v>
      </c>
      <c r="B773" s="60" t="s">
        <v>31</v>
      </c>
      <c r="C773" s="60" t="s">
        <v>1662</v>
      </c>
      <c r="D773" s="60" t="s">
        <v>1953</v>
      </c>
      <c r="E773" s="32" t="s">
        <v>1954</v>
      </c>
      <c r="F773" s="32" t="s">
        <v>1955</v>
      </c>
      <c r="G773" s="53">
        <v>80111600</v>
      </c>
      <c r="H773" s="52" t="s">
        <v>1974</v>
      </c>
      <c r="I773" s="53" t="s">
        <v>1957</v>
      </c>
      <c r="J773" s="53" t="s">
        <v>38</v>
      </c>
      <c r="K773" s="54" t="s">
        <v>1958</v>
      </c>
      <c r="L773" s="54" t="s">
        <v>1958</v>
      </c>
      <c r="M773" s="53">
        <v>6</v>
      </c>
      <c r="N773" s="55">
        <v>5150000</v>
      </c>
      <c r="O773" s="55">
        <v>30900000</v>
      </c>
      <c r="P773" s="53" t="s">
        <v>1959</v>
      </c>
      <c r="Q773" s="56" t="s">
        <v>41</v>
      </c>
      <c r="R773" s="56" t="s">
        <v>42</v>
      </c>
      <c r="S773" s="33" t="s">
        <v>43</v>
      </c>
      <c r="T773" s="33"/>
      <c r="U773" s="61" t="s">
        <v>1974</v>
      </c>
      <c r="V773" s="152" t="s">
        <v>1975</v>
      </c>
    </row>
    <row r="774" spans="1:22" s="156" customFormat="1" ht="409.5" x14ac:dyDescent="0.25">
      <c r="A774" s="6" t="s">
        <v>1976</v>
      </c>
      <c r="B774" s="60" t="s">
        <v>31</v>
      </c>
      <c r="C774" s="60" t="s">
        <v>1662</v>
      </c>
      <c r="D774" s="60" t="s">
        <v>1953</v>
      </c>
      <c r="E774" s="32" t="s">
        <v>1954</v>
      </c>
      <c r="F774" s="32" t="s">
        <v>1955</v>
      </c>
      <c r="G774" s="53">
        <v>80111600</v>
      </c>
      <c r="H774" s="52" t="s">
        <v>1974</v>
      </c>
      <c r="I774" s="53" t="s">
        <v>1957</v>
      </c>
      <c r="J774" s="53" t="s">
        <v>38</v>
      </c>
      <c r="K774" s="54" t="s">
        <v>266</v>
      </c>
      <c r="L774" s="54" t="s">
        <v>266</v>
      </c>
      <c r="M774" s="53">
        <v>5</v>
      </c>
      <c r="N774" s="55">
        <v>5150000</v>
      </c>
      <c r="O774" s="55">
        <v>25750000</v>
      </c>
      <c r="P774" s="53" t="s">
        <v>1959</v>
      </c>
      <c r="Q774" s="56" t="s">
        <v>41</v>
      </c>
      <c r="R774" s="56" t="s">
        <v>42</v>
      </c>
      <c r="S774" s="33" t="s">
        <v>43</v>
      </c>
      <c r="T774" s="33"/>
      <c r="U774" s="61" t="s">
        <v>1974</v>
      </c>
      <c r="V774" s="152" t="s">
        <v>1975</v>
      </c>
    </row>
    <row r="775" spans="1:22" s="156" customFormat="1" ht="409.5" x14ac:dyDescent="0.25">
      <c r="A775" s="6" t="s">
        <v>1977</v>
      </c>
      <c r="B775" s="60" t="s">
        <v>31</v>
      </c>
      <c r="C775" s="60" t="s">
        <v>1662</v>
      </c>
      <c r="D775" s="60" t="s">
        <v>1953</v>
      </c>
      <c r="E775" s="32" t="s">
        <v>1954</v>
      </c>
      <c r="F775" s="32" t="s">
        <v>1966</v>
      </c>
      <c r="G775" s="53">
        <v>80111600</v>
      </c>
      <c r="H775" s="52" t="s">
        <v>1978</v>
      </c>
      <c r="I775" s="53" t="s">
        <v>1957</v>
      </c>
      <c r="J775" s="53" t="s">
        <v>38</v>
      </c>
      <c r="K775" s="54" t="s">
        <v>1958</v>
      </c>
      <c r="L775" s="54" t="s">
        <v>1958</v>
      </c>
      <c r="M775" s="54">
        <v>6</v>
      </c>
      <c r="N775" s="55">
        <v>3421248</v>
      </c>
      <c r="O775" s="55">
        <v>20527488</v>
      </c>
      <c r="P775" s="53" t="s">
        <v>1959</v>
      </c>
      <c r="Q775" s="56" t="s">
        <v>41</v>
      </c>
      <c r="R775" s="56" t="s">
        <v>42</v>
      </c>
      <c r="S775" s="33" t="s">
        <v>43</v>
      </c>
      <c r="T775" s="33"/>
      <c r="U775" s="61" t="s">
        <v>1978</v>
      </c>
      <c r="V775" s="152" t="s">
        <v>1979</v>
      </c>
    </row>
    <row r="776" spans="1:22" s="156" customFormat="1" ht="409.5" x14ac:dyDescent="0.25">
      <c r="A776" s="6" t="s">
        <v>1980</v>
      </c>
      <c r="B776" s="60" t="s">
        <v>31</v>
      </c>
      <c r="C776" s="60" t="s">
        <v>1662</v>
      </c>
      <c r="D776" s="60" t="s">
        <v>1953</v>
      </c>
      <c r="E776" s="32" t="s">
        <v>1954</v>
      </c>
      <c r="F776" s="32" t="s">
        <v>1955</v>
      </c>
      <c r="G776" s="53">
        <v>80111600</v>
      </c>
      <c r="H776" s="52" t="s">
        <v>1981</v>
      </c>
      <c r="I776" s="53" t="s">
        <v>1667</v>
      </c>
      <c r="J776" s="53" t="s">
        <v>38</v>
      </c>
      <c r="K776" s="54" t="s">
        <v>1958</v>
      </c>
      <c r="L776" s="54" t="s">
        <v>1958</v>
      </c>
      <c r="M776" s="54">
        <v>10</v>
      </c>
      <c r="N776" s="55">
        <v>5150000</v>
      </c>
      <c r="O776" s="55">
        <v>51500000</v>
      </c>
      <c r="P776" s="53" t="s">
        <v>1959</v>
      </c>
      <c r="Q776" s="56" t="s">
        <v>41</v>
      </c>
      <c r="R776" s="56" t="s">
        <v>42</v>
      </c>
      <c r="S776" s="33" t="s">
        <v>43</v>
      </c>
      <c r="T776" s="33"/>
      <c r="U776" s="61" t="s">
        <v>1981</v>
      </c>
      <c r="V776" s="152" t="s">
        <v>1982</v>
      </c>
    </row>
    <row r="777" spans="1:22" s="156" customFormat="1" ht="409.5" x14ac:dyDescent="0.25">
      <c r="A777" s="6" t="s">
        <v>1983</v>
      </c>
      <c r="B777" s="60" t="s">
        <v>31</v>
      </c>
      <c r="C777" s="60" t="s">
        <v>1662</v>
      </c>
      <c r="D777" s="60" t="s">
        <v>1953</v>
      </c>
      <c r="E777" s="32" t="s">
        <v>1954</v>
      </c>
      <c r="F777" s="32" t="s">
        <v>1966</v>
      </c>
      <c r="G777" s="53">
        <v>80111600</v>
      </c>
      <c r="H777" s="52" t="s">
        <v>1978</v>
      </c>
      <c r="I777" s="53" t="s">
        <v>1667</v>
      </c>
      <c r="J777" s="53" t="s">
        <v>38</v>
      </c>
      <c r="K777" s="54" t="s">
        <v>397</v>
      </c>
      <c r="L777" s="54" t="s">
        <v>397</v>
      </c>
      <c r="M777" s="54">
        <v>5</v>
      </c>
      <c r="N777" s="55">
        <v>3421248</v>
      </c>
      <c r="O777" s="55">
        <v>17106240</v>
      </c>
      <c r="P777" s="53" t="s">
        <v>1959</v>
      </c>
      <c r="Q777" s="56" t="s">
        <v>41</v>
      </c>
      <c r="R777" s="56" t="s">
        <v>42</v>
      </c>
      <c r="S777" s="33" t="s">
        <v>43</v>
      </c>
      <c r="T777" s="33"/>
      <c r="U777" s="61" t="s">
        <v>1978</v>
      </c>
      <c r="V777" s="152" t="s">
        <v>1979</v>
      </c>
    </row>
    <row r="778" spans="1:22" s="156" customFormat="1" ht="409.5" x14ac:dyDescent="0.25">
      <c r="A778" s="6" t="s">
        <v>1984</v>
      </c>
      <c r="B778" s="60" t="s">
        <v>31</v>
      </c>
      <c r="C778" s="60" t="s">
        <v>1662</v>
      </c>
      <c r="D778" s="60" t="s">
        <v>1953</v>
      </c>
      <c r="E778" s="32" t="s">
        <v>1954</v>
      </c>
      <c r="F778" s="32" t="s">
        <v>1966</v>
      </c>
      <c r="G778" s="53">
        <v>80111600</v>
      </c>
      <c r="H778" s="52" t="s">
        <v>1985</v>
      </c>
      <c r="I778" s="53" t="s">
        <v>1957</v>
      </c>
      <c r="J778" s="53" t="s">
        <v>38</v>
      </c>
      <c r="K778" s="54" t="s">
        <v>1958</v>
      </c>
      <c r="L778" s="54" t="s">
        <v>1958</v>
      </c>
      <c r="M778" s="54">
        <v>6</v>
      </c>
      <c r="N778" s="55">
        <v>4429000</v>
      </c>
      <c r="O778" s="55">
        <v>26574000</v>
      </c>
      <c r="P778" s="53" t="s">
        <v>1959</v>
      </c>
      <c r="Q778" s="56" t="s">
        <v>41</v>
      </c>
      <c r="R778" s="56" t="s">
        <v>42</v>
      </c>
      <c r="S778" s="33" t="s">
        <v>43</v>
      </c>
      <c r="T778" s="33"/>
      <c r="U778" s="61" t="s">
        <v>1985</v>
      </c>
      <c r="V778" s="152" t="s">
        <v>1986</v>
      </c>
    </row>
    <row r="779" spans="1:22" s="156" customFormat="1" ht="409.5" x14ac:dyDescent="0.25">
      <c r="A779" s="6" t="s">
        <v>1987</v>
      </c>
      <c r="B779" s="60" t="s">
        <v>31</v>
      </c>
      <c r="C779" s="60" t="s">
        <v>1662</v>
      </c>
      <c r="D779" s="60" t="s">
        <v>1953</v>
      </c>
      <c r="E779" s="32" t="s">
        <v>1954</v>
      </c>
      <c r="F779" s="32" t="s">
        <v>1966</v>
      </c>
      <c r="G779" s="53">
        <v>80111600</v>
      </c>
      <c r="H779" s="52" t="s">
        <v>1985</v>
      </c>
      <c r="I779" s="53" t="s">
        <v>1957</v>
      </c>
      <c r="J779" s="53" t="s">
        <v>38</v>
      </c>
      <c r="K779" s="54" t="s">
        <v>397</v>
      </c>
      <c r="L779" s="54" t="s">
        <v>397</v>
      </c>
      <c r="M779" s="54">
        <v>5</v>
      </c>
      <c r="N779" s="55">
        <v>4429000</v>
      </c>
      <c r="O779" s="55">
        <v>22145000</v>
      </c>
      <c r="P779" s="53" t="s">
        <v>1959</v>
      </c>
      <c r="Q779" s="56" t="s">
        <v>41</v>
      </c>
      <c r="R779" s="56" t="s">
        <v>42</v>
      </c>
      <c r="S779" s="33" t="s">
        <v>43</v>
      </c>
      <c r="T779" s="33"/>
      <c r="U779" s="61" t="s">
        <v>1985</v>
      </c>
      <c r="V779" s="152" t="s">
        <v>1986</v>
      </c>
    </row>
    <row r="780" spans="1:22" s="156" customFormat="1" ht="409.5" x14ac:dyDescent="0.25">
      <c r="A780" s="6" t="s">
        <v>1988</v>
      </c>
      <c r="B780" s="60" t="s">
        <v>31</v>
      </c>
      <c r="C780" s="60" t="s">
        <v>1662</v>
      </c>
      <c r="D780" s="60" t="s">
        <v>1953</v>
      </c>
      <c r="E780" s="32" t="s">
        <v>1954</v>
      </c>
      <c r="F780" s="32" t="s">
        <v>1955</v>
      </c>
      <c r="G780" s="53">
        <v>80111600</v>
      </c>
      <c r="H780" s="52" t="s">
        <v>1989</v>
      </c>
      <c r="I780" s="53" t="s">
        <v>1957</v>
      </c>
      <c r="J780" s="53" t="s">
        <v>38</v>
      </c>
      <c r="K780" s="54" t="s">
        <v>1958</v>
      </c>
      <c r="L780" s="54" t="s">
        <v>1958</v>
      </c>
      <c r="M780" s="54">
        <v>6</v>
      </c>
      <c r="N780" s="55">
        <v>3708000</v>
      </c>
      <c r="O780" s="55">
        <v>22248000</v>
      </c>
      <c r="P780" s="53" t="s">
        <v>1959</v>
      </c>
      <c r="Q780" s="56" t="s">
        <v>41</v>
      </c>
      <c r="R780" s="56" t="s">
        <v>42</v>
      </c>
      <c r="S780" s="33" t="s">
        <v>43</v>
      </c>
      <c r="T780" s="33"/>
      <c r="U780" s="61" t="s">
        <v>1989</v>
      </c>
      <c r="V780" s="152" t="s">
        <v>1990</v>
      </c>
    </row>
    <row r="781" spans="1:22" s="156" customFormat="1" ht="409.5" x14ac:dyDescent="0.25">
      <c r="A781" s="6" t="s">
        <v>1991</v>
      </c>
      <c r="B781" s="60" t="s">
        <v>31</v>
      </c>
      <c r="C781" s="60" t="s">
        <v>1662</v>
      </c>
      <c r="D781" s="60" t="s">
        <v>1953</v>
      </c>
      <c r="E781" s="32" t="s">
        <v>1954</v>
      </c>
      <c r="F781" s="32" t="s">
        <v>1955</v>
      </c>
      <c r="G781" s="53">
        <v>80111600</v>
      </c>
      <c r="H781" s="52" t="s">
        <v>1989</v>
      </c>
      <c r="I781" s="53" t="s">
        <v>1957</v>
      </c>
      <c r="J781" s="53" t="s">
        <v>38</v>
      </c>
      <c r="K781" s="54" t="s">
        <v>266</v>
      </c>
      <c r="L781" s="54" t="s">
        <v>397</v>
      </c>
      <c r="M781" s="54">
        <v>5</v>
      </c>
      <c r="N781" s="55">
        <v>3708000</v>
      </c>
      <c r="O781" s="55">
        <v>18540000</v>
      </c>
      <c r="P781" s="53" t="s">
        <v>1959</v>
      </c>
      <c r="Q781" s="56" t="s">
        <v>41</v>
      </c>
      <c r="R781" s="56" t="s">
        <v>42</v>
      </c>
      <c r="S781" s="33" t="s">
        <v>43</v>
      </c>
      <c r="T781" s="33"/>
      <c r="U781" s="61" t="s">
        <v>1989</v>
      </c>
      <c r="V781" s="152" t="s">
        <v>1990</v>
      </c>
    </row>
    <row r="782" spans="1:22" s="156" customFormat="1" ht="409.5" x14ac:dyDescent="0.25">
      <c r="A782" s="6" t="s">
        <v>1992</v>
      </c>
      <c r="B782" s="60" t="s">
        <v>31</v>
      </c>
      <c r="C782" s="60" t="s">
        <v>1662</v>
      </c>
      <c r="D782" s="60" t="s">
        <v>1953</v>
      </c>
      <c r="E782" s="32" t="s">
        <v>1954</v>
      </c>
      <c r="F782" s="32" t="s">
        <v>1966</v>
      </c>
      <c r="G782" s="53">
        <v>80111600</v>
      </c>
      <c r="H782" s="52" t="s">
        <v>1993</v>
      </c>
      <c r="I782" s="53" t="s">
        <v>1667</v>
      </c>
      <c r="J782" s="53" t="s">
        <v>38</v>
      </c>
      <c r="K782" s="54" t="s">
        <v>1958</v>
      </c>
      <c r="L782" s="54" t="s">
        <v>1958</v>
      </c>
      <c r="M782" s="54">
        <v>11</v>
      </c>
      <c r="N782" s="55">
        <v>3400000</v>
      </c>
      <c r="O782" s="55">
        <v>37400000</v>
      </c>
      <c r="P782" s="53" t="s">
        <v>1959</v>
      </c>
      <c r="Q782" s="56" t="s">
        <v>41</v>
      </c>
      <c r="R782" s="56" t="s">
        <v>42</v>
      </c>
      <c r="S782" s="33" t="s">
        <v>43</v>
      </c>
      <c r="T782" s="33"/>
      <c r="U782" s="61" t="s">
        <v>1993</v>
      </c>
      <c r="V782" s="152" t="s">
        <v>1994</v>
      </c>
    </row>
    <row r="783" spans="1:22" s="156" customFormat="1" ht="409.5" x14ac:dyDescent="0.25">
      <c r="A783" s="6" t="s">
        <v>1995</v>
      </c>
      <c r="B783" s="60" t="s">
        <v>31</v>
      </c>
      <c r="C783" s="60" t="s">
        <v>1662</v>
      </c>
      <c r="D783" s="60" t="s">
        <v>1953</v>
      </c>
      <c r="E783" s="32" t="s">
        <v>1954</v>
      </c>
      <c r="F783" s="32" t="s">
        <v>1966</v>
      </c>
      <c r="G783" s="53">
        <v>80111600</v>
      </c>
      <c r="H783" s="52" t="s">
        <v>1996</v>
      </c>
      <c r="I783" s="53" t="s">
        <v>1957</v>
      </c>
      <c r="J783" s="53" t="s">
        <v>38</v>
      </c>
      <c r="K783" s="54" t="s">
        <v>1958</v>
      </c>
      <c r="L783" s="54" t="s">
        <v>1958</v>
      </c>
      <c r="M783" s="54">
        <v>6</v>
      </c>
      <c r="N783" s="55">
        <v>5665000</v>
      </c>
      <c r="O783" s="55">
        <v>33990000</v>
      </c>
      <c r="P783" s="53" t="s">
        <v>1959</v>
      </c>
      <c r="Q783" s="56" t="s">
        <v>41</v>
      </c>
      <c r="R783" s="56" t="s">
        <v>42</v>
      </c>
      <c r="S783" s="33" t="s">
        <v>43</v>
      </c>
      <c r="T783" s="33"/>
      <c r="U783" s="61" t="s">
        <v>1996</v>
      </c>
      <c r="V783" s="152" t="s">
        <v>1997</v>
      </c>
    </row>
    <row r="784" spans="1:22" s="156" customFormat="1" ht="409.5" x14ac:dyDescent="0.25">
      <c r="A784" s="6" t="s">
        <v>1998</v>
      </c>
      <c r="B784" s="60" t="s">
        <v>31</v>
      </c>
      <c r="C784" s="60" t="s">
        <v>1662</v>
      </c>
      <c r="D784" s="60" t="s">
        <v>1953</v>
      </c>
      <c r="E784" s="32" t="s">
        <v>1954</v>
      </c>
      <c r="F784" s="32" t="s">
        <v>1966</v>
      </c>
      <c r="G784" s="53">
        <v>80111600</v>
      </c>
      <c r="H784" s="52" t="s">
        <v>1996</v>
      </c>
      <c r="I784" s="53" t="s">
        <v>1957</v>
      </c>
      <c r="J784" s="53" t="s">
        <v>38</v>
      </c>
      <c r="K784" s="54" t="s">
        <v>397</v>
      </c>
      <c r="L784" s="54" t="s">
        <v>397</v>
      </c>
      <c r="M784" s="54">
        <v>5</v>
      </c>
      <c r="N784" s="55">
        <v>5665000</v>
      </c>
      <c r="O784" s="55">
        <v>28325000</v>
      </c>
      <c r="P784" s="53" t="s">
        <v>1959</v>
      </c>
      <c r="Q784" s="56" t="s">
        <v>41</v>
      </c>
      <c r="R784" s="56" t="s">
        <v>42</v>
      </c>
      <c r="S784" s="33" t="s">
        <v>43</v>
      </c>
      <c r="T784" s="57"/>
      <c r="U784" s="61" t="s">
        <v>1996</v>
      </c>
      <c r="V784" s="152" t="s">
        <v>1997</v>
      </c>
    </row>
    <row r="785" spans="1:22" s="156" customFormat="1" ht="409.5" x14ac:dyDescent="0.25">
      <c r="A785" s="6" t="s">
        <v>1999</v>
      </c>
      <c r="B785" s="60" t="s">
        <v>31</v>
      </c>
      <c r="C785" s="60" t="s">
        <v>1662</v>
      </c>
      <c r="D785" s="60" t="s">
        <v>1953</v>
      </c>
      <c r="E785" s="32" t="s">
        <v>1954</v>
      </c>
      <c r="F785" s="32" t="s">
        <v>1966</v>
      </c>
      <c r="G785" s="53">
        <v>80111600</v>
      </c>
      <c r="H785" s="52" t="s">
        <v>2000</v>
      </c>
      <c r="I785" s="53" t="s">
        <v>1957</v>
      </c>
      <c r="J785" s="53" t="s">
        <v>38</v>
      </c>
      <c r="K785" s="54" t="s">
        <v>1958</v>
      </c>
      <c r="L785" s="54" t="s">
        <v>1958</v>
      </c>
      <c r="M785" s="54">
        <v>6</v>
      </c>
      <c r="N785" s="55">
        <v>3421248</v>
      </c>
      <c r="O785" s="55">
        <v>20527488</v>
      </c>
      <c r="P785" s="53" t="s">
        <v>1959</v>
      </c>
      <c r="Q785" s="56" t="s">
        <v>41</v>
      </c>
      <c r="R785" s="56" t="s">
        <v>42</v>
      </c>
      <c r="S785" s="33" t="s">
        <v>43</v>
      </c>
      <c r="T785" s="57"/>
      <c r="U785" s="61" t="s">
        <v>2000</v>
      </c>
      <c r="V785" s="152" t="s">
        <v>2001</v>
      </c>
    </row>
    <row r="786" spans="1:22" s="156" customFormat="1" ht="409.5" x14ac:dyDescent="0.25">
      <c r="A786" s="6" t="s">
        <v>2002</v>
      </c>
      <c r="B786" s="60" t="s">
        <v>31</v>
      </c>
      <c r="C786" s="60" t="s">
        <v>1662</v>
      </c>
      <c r="D786" s="60" t="s">
        <v>1953</v>
      </c>
      <c r="E786" s="32" t="s">
        <v>1954</v>
      </c>
      <c r="F786" s="32" t="s">
        <v>1966</v>
      </c>
      <c r="G786" s="53">
        <v>80111600</v>
      </c>
      <c r="H786" s="52" t="s">
        <v>2000</v>
      </c>
      <c r="I786" s="53" t="s">
        <v>1957</v>
      </c>
      <c r="J786" s="53" t="s">
        <v>38</v>
      </c>
      <c r="K786" s="54" t="s">
        <v>397</v>
      </c>
      <c r="L786" s="54" t="s">
        <v>397</v>
      </c>
      <c r="M786" s="54">
        <v>5</v>
      </c>
      <c r="N786" s="55">
        <v>3421248</v>
      </c>
      <c r="O786" s="55">
        <v>17106240</v>
      </c>
      <c r="P786" s="53" t="s">
        <v>1959</v>
      </c>
      <c r="Q786" s="56" t="s">
        <v>41</v>
      </c>
      <c r="R786" s="56" t="s">
        <v>42</v>
      </c>
      <c r="S786" s="33" t="s">
        <v>43</v>
      </c>
      <c r="T786" s="57"/>
      <c r="U786" s="61" t="s">
        <v>2000</v>
      </c>
      <c r="V786" s="152" t="s">
        <v>2001</v>
      </c>
    </row>
    <row r="787" spans="1:22" s="156" customFormat="1" ht="409.5" x14ac:dyDescent="0.25">
      <c r="A787" s="6" t="s">
        <v>2003</v>
      </c>
      <c r="B787" s="60" t="s">
        <v>31</v>
      </c>
      <c r="C787" s="60" t="s">
        <v>1662</v>
      </c>
      <c r="D787" s="60" t="s">
        <v>1953</v>
      </c>
      <c r="E787" s="32" t="s">
        <v>1954</v>
      </c>
      <c r="F787" s="32" t="s">
        <v>1966</v>
      </c>
      <c r="G787" s="53">
        <v>80111600</v>
      </c>
      <c r="H787" s="52" t="s">
        <v>2004</v>
      </c>
      <c r="I787" s="53" t="s">
        <v>1667</v>
      </c>
      <c r="J787" s="53" t="s">
        <v>38</v>
      </c>
      <c r="K787" s="54" t="s">
        <v>1958</v>
      </c>
      <c r="L787" s="54" t="s">
        <v>1958</v>
      </c>
      <c r="M787" s="54">
        <v>11</v>
      </c>
      <c r="N787" s="55">
        <v>8500000</v>
      </c>
      <c r="O787" s="55">
        <v>93500000</v>
      </c>
      <c r="P787" s="53" t="s">
        <v>1959</v>
      </c>
      <c r="Q787" s="56" t="s">
        <v>41</v>
      </c>
      <c r="R787" s="56" t="s">
        <v>42</v>
      </c>
      <c r="S787" s="33" t="s">
        <v>43</v>
      </c>
      <c r="T787" s="57"/>
      <c r="U787" s="61" t="s">
        <v>2004</v>
      </c>
      <c r="V787" s="152" t="s">
        <v>2005</v>
      </c>
    </row>
    <row r="788" spans="1:22" s="156" customFormat="1" ht="409.5" x14ac:dyDescent="0.25">
      <c r="A788" s="6" t="s">
        <v>2006</v>
      </c>
      <c r="B788" s="60" t="s">
        <v>31</v>
      </c>
      <c r="C788" s="60" t="s">
        <v>1662</v>
      </c>
      <c r="D788" s="60" t="s">
        <v>1953</v>
      </c>
      <c r="E788" s="32" t="s">
        <v>1954</v>
      </c>
      <c r="F788" s="32" t="s">
        <v>1966</v>
      </c>
      <c r="G788" s="53">
        <v>80111600</v>
      </c>
      <c r="H788" s="52" t="s">
        <v>2007</v>
      </c>
      <c r="I788" s="53" t="s">
        <v>1957</v>
      </c>
      <c r="J788" s="53" t="s">
        <v>38</v>
      </c>
      <c r="K788" s="54" t="s">
        <v>1958</v>
      </c>
      <c r="L788" s="54" t="s">
        <v>1958</v>
      </c>
      <c r="M788" s="54">
        <v>6</v>
      </c>
      <c r="N788" s="55">
        <v>4276560</v>
      </c>
      <c r="O788" s="55">
        <v>25659360</v>
      </c>
      <c r="P788" s="53" t="s">
        <v>1959</v>
      </c>
      <c r="Q788" s="56" t="s">
        <v>41</v>
      </c>
      <c r="R788" s="56" t="s">
        <v>42</v>
      </c>
      <c r="S788" s="33" t="s">
        <v>43</v>
      </c>
      <c r="T788" s="57"/>
      <c r="U788" s="61" t="s">
        <v>2007</v>
      </c>
      <c r="V788" s="152" t="s">
        <v>2008</v>
      </c>
    </row>
    <row r="789" spans="1:22" s="156" customFormat="1" ht="409.5" x14ac:dyDescent="0.25">
      <c r="A789" s="6" t="s">
        <v>2009</v>
      </c>
      <c r="B789" s="60" t="s">
        <v>31</v>
      </c>
      <c r="C789" s="60" t="s">
        <v>1662</v>
      </c>
      <c r="D789" s="60" t="s">
        <v>1953</v>
      </c>
      <c r="E789" s="32" t="s">
        <v>1954</v>
      </c>
      <c r="F789" s="32" t="s">
        <v>1955</v>
      </c>
      <c r="G789" s="53">
        <v>80111600</v>
      </c>
      <c r="H789" s="52" t="s">
        <v>2010</v>
      </c>
      <c r="I789" s="53" t="s">
        <v>1957</v>
      </c>
      <c r="J789" s="53" t="s">
        <v>38</v>
      </c>
      <c r="K789" s="54" t="s">
        <v>1958</v>
      </c>
      <c r="L789" s="54" t="s">
        <v>1958</v>
      </c>
      <c r="M789" s="54">
        <v>10</v>
      </c>
      <c r="N789" s="55">
        <v>4276560</v>
      </c>
      <c r="O789" s="55">
        <v>42765600</v>
      </c>
      <c r="P789" s="53" t="s">
        <v>1959</v>
      </c>
      <c r="Q789" s="56" t="s">
        <v>41</v>
      </c>
      <c r="R789" s="56" t="s">
        <v>42</v>
      </c>
      <c r="S789" s="33" t="s">
        <v>43</v>
      </c>
      <c r="T789" s="57"/>
      <c r="U789" s="61" t="s">
        <v>2010</v>
      </c>
      <c r="V789" s="152" t="s">
        <v>2011</v>
      </c>
    </row>
    <row r="790" spans="1:22" s="156" customFormat="1" ht="409.5" x14ac:dyDescent="0.25">
      <c r="A790" s="6" t="s">
        <v>2012</v>
      </c>
      <c r="B790" s="60" t="s">
        <v>31</v>
      </c>
      <c r="C790" s="60" t="s">
        <v>1662</v>
      </c>
      <c r="D790" s="60" t="s">
        <v>1953</v>
      </c>
      <c r="E790" s="32" t="s">
        <v>1954</v>
      </c>
      <c r="F790" s="32" t="s">
        <v>1966</v>
      </c>
      <c r="G790" s="53">
        <v>80111600</v>
      </c>
      <c r="H790" s="52" t="s">
        <v>2013</v>
      </c>
      <c r="I790" s="53" t="s">
        <v>1667</v>
      </c>
      <c r="J790" s="53" t="s">
        <v>38</v>
      </c>
      <c r="K790" s="54" t="s">
        <v>2014</v>
      </c>
      <c r="L790" s="54" t="s">
        <v>2015</v>
      </c>
      <c r="M790" s="54">
        <v>0</v>
      </c>
      <c r="N790" s="55">
        <v>430760</v>
      </c>
      <c r="O790" s="55">
        <v>430760</v>
      </c>
      <c r="P790" s="53" t="s">
        <v>1959</v>
      </c>
      <c r="Q790" s="56" t="s">
        <v>41</v>
      </c>
      <c r="R790" s="56" t="s">
        <v>42</v>
      </c>
      <c r="S790" s="33" t="s">
        <v>43</v>
      </c>
      <c r="T790" s="57"/>
      <c r="U790" s="61" t="s">
        <v>2013</v>
      </c>
      <c r="V790" s="152" t="s">
        <v>1680</v>
      </c>
    </row>
    <row r="791" spans="1:22" s="156" customFormat="1" ht="409.5" x14ac:dyDescent="0.25">
      <c r="A791" s="6" t="s">
        <v>2016</v>
      </c>
      <c r="B791" s="60" t="s">
        <v>31</v>
      </c>
      <c r="C791" s="60" t="s">
        <v>1662</v>
      </c>
      <c r="D791" s="60" t="s">
        <v>1953</v>
      </c>
      <c r="E791" s="32" t="s">
        <v>1954</v>
      </c>
      <c r="F791" s="32" t="s">
        <v>1966</v>
      </c>
      <c r="G791" s="53">
        <v>80111600</v>
      </c>
      <c r="H791" s="52" t="s">
        <v>2013</v>
      </c>
      <c r="I791" s="53" t="s">
        <v>1957</v>
      </c>
      <c r="J791" s="53" t="s">
        <v>38</v>
      </c>
      <c r="K791" s="54" t="s">
        <v>2014</v>
      </c>
      <c r="L791" s="54" t="s">
        <v>2015</v>
      </c>
      <c r="M791" s="54">
        <v>0</v>
      </c>
      <c r="N791" s="55">
        <v>35841336</v>
      </c>
      <c r="O791" s="55">
        <v>35841336</v>
      </c>
      <c r="P791" s="53" t="s">
        <v>1959</v>
      </c>
      <c r="Q791" s="56" t="s">
        <v>41</v>
      </c>
      <c r="R791" s="56" t="s">
        <v>42</v>
      </c>
      <c r="S791" s="33" t="s">
        <v>43</v>
      </c>
      <c r="T791" s="57"/>
      <c r="U791" s="61" t="s">
        <v>2013</v>
      </c>
      <c r="V791" s="152" t="s">
        <v>1680</v>
      </c>
    </row>
    <row r="792" spans="1:22" s="156" customFormat="1" ht="409.5" x14ac:dyDescent="0.25">
      <c r="A792" s="6" t="s">
        <v>2017</v>
      </c>
      <c r="B792" s="60" t="s">
        <v>31</v>
      </c>
      <c r="C792" s="60" t="s">
        <v>1662</v>
      </c>
      <c r="D792" s="60" t="s">
        <v>1953</v>
      </c>
      <c r="E792" s="32" t="s">
        <v>1954</v>
      </c>
      <c r="F792" s="32" t="s">
        <v>1966</v>
      </c>
      <c r="G792" s="53">
        <v>80111600</v>
      </c>
      <c r="H792" s="52" t="s">
        <v>2013</v>
      </c>
      <c r="I792" s="53" t="s">
        <v>1957</v>
      </c>
      <c r="J792" s="53" t="s">
        <v>38</v>
      </c>
      <c r="K792" s="54" t="s">
        <v>397</v>
      </c>
      <c r="L792" s="54" t="s">
        <v>397</v>
      </c>
      <c r="M792" s="54">
        <v>6</v>
      </c>
      <c r="N792" s="55">
        <v>3421248</v>
      </c>
      <c r="O792" s="55">
        <v>20527488</v>
      </c>
      <c r="P792" s="53" t="s">
        <v>1959</v>
      </c>
      <c r="Q792" s="56" t="s">
        <v>41</v>
      </c>
      <c r="R792" s="56" t="s">
        <v>42</v>
      </c>
      <c r="S792" s="33" t="s">
        <v>43</v>
      </c>
      <c r="T792" s="57"/>
      <c r="U792" s="61" t="s">
        <v>2013</v>
      </c>
      <c r="V792" s="152" t="s">
        <v>2018</v>
      </c>
    </row>
    <row r="793" spans="1:22" s="156" customFormat="1" ht="409.5" x14ac:dyDescent="0.25">
      <c r="A793" s="6" t="s">
        <v>2019</v>
      </c>
      <c r="B793" s="60" t="s">
        <v>31</v>
      </c>
      <c r="C793" s="60" t="s">
        <v>1662</v>
      </c>
      <c r="D793" s="60" t="s">
        <v>1953</v>
      </c>
      <c r="E793" s="32" t="s">
        <v>1954</v>
      </c>
      <c r="F793" s="32" t="s">
        <v>1966</v>
      </c>
      <c r="G793" s="53" t="s">
        <v>2020</v>
      </c>
      <c r="H793" s="52" t="s">
        <v>2021</v>
      </c>
      <c r="I793" s="53" t="s">
        <v>1957</v>
      </c>
      <c r="J793" s="53" t="s">
        <v>538</v>
      </c>
      <c r="K793" s="54" t="s">
        <v>397</v>
      </c>
      <c r="L793" s="54" t="s">
        <v>397</v>
      </c>
      <c r="M793" s="54">
        <v>1</v>
      </c>
      <c r="N793" s="55">
        <v>50000000</v>
      </c>
      <c r="O793" s="55">
        <v>50000000</v>
      </c>
      <c r="P793" s="53" t="s">
        <v>1959</v>
      </c>
      <c r="Q793" s="56" t="s">
        <v>41</v>
      </c>
      <c r="R793" s="56" t="s">
        <v>42</v>
      </c>
      <c r="S793" s="33" t="s">
        <v>43</v>
      </c>
      <c r="T793" s="57"/>
      <c r="U793" s="61" t="s">
        <v>2021</v>
      </c>
      <c r="V793" s="152" t="s">
        <v>2022</v>
      </c>
    </row>
    <row r="794" spans="1:22" s="156" customFormat="1" ht="285" x14ac:dyDescent="0.25">
      <c r="A794" s="6" t="s">
        <v>2023</v>
      </c>
      <c r="B794" s="60" t="s">
        <v>31</v>
      </c>
      <c r="C794" s="60" t="s">
        <v>1662</v>
      </c>
      <c r="D794" s="60" t="s">
        <v>1953</v>
      </c>
      <c r="E794" s="32" t="s">
        <v>1954</v>
      </c>
      <c r="F794" s="32" t="s">
        <v>1966</v>
      </c>
      <c r="G794" s="53">
        <v>43211500</v>
      </c>
      <c r="H794" s="52" t="s">
        <v>2024</v>
      </c>
      <c r="I794" s="53" t="s">
        <v>2025</v>
      </c>
      <c r="J794" s="53" t="s">
        <v>201</v>
      </c>
      <c r="K794" s="54" t="s">
        <v>250</v>
      </c>
      <c r="L794" s="54" t="s">
        <v>244</v>
      </c>
      <c r="M794" s="54">
        <v>1</v>
      </c>
      <c r="N794" s="55">
        <v>75126000</v>
      </c>
      <c r="O794" s="55">
        <v>75126000</v>
      </c>
      <c r="P794" s="53" t="s">
        <v>1959</v>
      </c>
      <c r="Q794" s="56" t="s">
        <v>41</v>
      </c>
      <c r="R794" s="56" t="s">
        <v>42</v>
      </c>
      <c r="S794" s="33" t="s">
        <v>43</v>
      </c>
      <c r="T794" s="57"/>
      <c r="U794" s="61" t="s">
        <v>2024</v>
      </c>
      <c r="V794" s="152" t="s">
        <v>2026</v>
      </c>
    </row>
    <row r="795" spans="1:22" s="156" customFormat="1" ht="409.5" x14ac:dyDescent="0.25">
      <c r="A795" s="6" t="s">
        <v>2027</v>
      </c>
      <c r="B795" s="60" t="s">
        <v>31</v>
      </c>
      <c r="C795" s="60" t="s">
        <v>1662</v>
      </c>
      <c r="D795" s="60" t="s">
        <v>1953</v>
      </c>
      <c r="E795" s="32" t="s">
        <v>1954</v>
      </c>
      <c r="F795" s="32" t="s">
        <v>1966</v>
      </c>
      <c r="G795" s="53">
        <v>43232801</v>
      </c>
      <c r="H795" s="52" t="s">
        <v>2028</v>
      </c>
      <c r="I795" s="53" t="s">
        <v>2025</v>
      </c>
      <c r="J795" s="53" t="s">
        <v>38</v>
      </c>
      <c r="K795" s="54" t="s">
        <v>1128</v>
      </c>
      <c r="L795" s="54" t="s">
        <v>1128</v>
      </c>
      <c r="M795" s="54">
        <v>1</v>
      </c>
      <c r="N795" s="55">
        <v>130000000</v>
      </c>
      <c r="O795" s="55">
        <v>130000000</v>
      </c>
      <c r="P795" s="53" t="s">
        <v>1959</v>
      </c>
      <c r="Q795" s="56" t="s">
        <v>41</v>
      </c>
      <c r="R795" s="56" t="s">
        <v>42</v>
      </c>
      <c r="S795" s="33" t="s">
        <v>43</v>
      </c>
      <c r="T795" s="57"/>
      <c r="U795" s="61" t="s">
        <v>2028</v>
      </c>
      <c r="V795" s="152" t="s">
        <v>2029</v>
      </c>
    </row>
    <row r="796" spans="1:22" s="156" customFormat="1" ht="409.5" x14ac:dyDescent="0.25">
      <c r="A796" s="6" t="s">
        <v>2030</v>
      </c>
      <c r="B796" s="26" t="s">
        <v>237</v>
      </c>
      <c r="C796" s="53" t="s">
        <v>238</v>
      </c>
      <c r="D796" s="53" t="s">
        <v>239</v>
      </c>
      <c r="E796" s="53" t="s">
        <v>240</v>
      </c>
      <c r="F796" s="53" t="s">
        <v>241</v>
      </c>
      <c r="G796" s="53">
        <v>80111600</v>
      </c>
      <c r="H796" s="53" t="s">
        <v>253</v>
      </c>
      <c r="I796" s="53" t="s">
        <v>2031</v>
      </c>
      <c r="J796" s="53" t="s">
        <v>38</v>
      </c>
      <c r="K796" s="89" t="s">
        <v>266</v>
      </c>
      <c r="L796" s="89" t="s">
        <v>266</v>
      </c>
      <c r="M796" s="53">
        <v>5</v>
      </c>
      <c r="N796" s="55">
        <v>4600000</v>
      </c>
      <c r="O796" s="55">
        <v>23000000</v>
      </c>
      <c r="P796" s="53" t="s">
        <v>245</v>
      </c>
      <c r="Q796" s="56" t="s">
        <v>41</v>
      </c>
      <c r="R796" s="56" t="s">
        <v>42</v>
      </c>
      <c r="S796" s="56" t="s">
        <v>43</v>
      </c>
      <c r="T796" s="53" t="s">
        <v>0</v>
      </c>
      <c r="U796" s="32" t="s">
        <v>255</v>
      </c>
      <c r="V796" s="36" t="s">
        <v>256</v>
      </c>
    </row>
    <row r="797" spans="1:22" s="156" customFormat="1" ht="409.5" x14ac:dyDescent="0.25">
      <c r="A797" s="6" t="s">
        <v>2032</v>
      </c>
      <c r="B797" s="26" t="s">
        <v>237</v>
      </c>
      <c r="C797" s="53" t="s">
        <v>238</v>
      </c>
      <c r="D797" s="53" t="s">
        <v>239</v>
      </c>
      <c r="E797" s="53" t="s">
        <v>240</v>
      </c>
      <c r="F797" s="53" t="s">
        <v>241</v>
      </c>
      <c r="G797" s="53">
        <v>80111600</v>
      </c>
      <c r="H797" s="53" t="s">
        <v>258</v>
      </c>
      <c r="I797" s="53" t="s">
        <v>2031</v>
      </c>
      <c r="J797" s="53" t="s">
        <v>38</v>
      </c>
      <c r="K797" s="89" t="s">
        <v>266</v>
      </c>
      <c r="L797" s="89" t="s">
        <v>266</v>
      </c>
      <c r="M797" s="53">
        <v>5</v>
      </c>
      <c r="N797" s="55">
        <v>3900000</v>
      </c>
      <c r="O797" s="55">
        <v>19500000</v>
      </c>
      <c r="P797" s="53" t="s">
        <v>245</v>
      </c>
      <c r="Q797" s="56" t="s">
        <v>41</v>
      </c>
      <c r="R797" s="56" t="s">
        <v>42</v>
      </c>
      <c r="S797" s="56" t="s">
        <v>43</v>
      </c>
      <c r="T797" s="53" t="s">
        <v>0</v>
      </c>
      <c r="U797" s="32" t="s">
        <v>813</v>
      </c>
      <c r="V797" s="36" t="s">
        <v>814</v>
      </c>
    </row>
    <row r="798" spans="1:22" s="156" customFormat="1" ht="409.5" x14ac:dyDescent="0.25">
      <c r="A798" s="6" t="s">
        <v>2033</v>
      </c>
      <c r="B798" s="32" t="s">
        <v>237</v>
      </c>
      <c r="C798" s="32" t="s">
        <v>238</v>
      </c>
      <c r="D798" s="32" t="s">
        <v>239</v>
      </c>
      <c r="E798" s="32" t="s">
        <v>273</v>
      </c>
      <c r="F798" s="32" t="s">
        <v>274</v>
      </c>
      <c r="G798" s="53">
        <v>78111800</v>
      </c>
      <c r="H798" s="32" t="s">
        <v>537</v>
      </c>
      <c r="I798" s="32" t="s">
        <v>195</v>
      </c>
      <c r="J798" s="32" t="s">
        <v>831</v>
      </c>
      <c r="K798" s="33" t="s">
        <v>254</v>
      </c>
      <c r="L798" s="33" t="s">
        <v>254</v>
      </c>
      <c r="M798" s="32">
        <v>12</v>
      </c>
      <c r="N798" s="34" t="s">
        <v>1130</v>
      </c>
      <c r="O798" s="34">
        <v>20000000</v>
      </c>
      <c r="P798" s="32" t="s">
        <v>589</v>
      </c>
      <c r="Q798" s="56" t="s">
        <v>41</v>
      </c>
      <c r="R798" s="56" t="s">
        <v>42</v>
      </c>
      <c r="S798" s="33" t="s">
        <v>43</v>
      </c>
      <c r="T798" s="32" t="s">
        <v>0</v>
      </c>
      <c r="U798" s="32" t="s">
        <v>537</v>
      </c>
      <c r="V798" s="36" t="s">
        <v>2034</v>
      </c>
    </row>
    <row r="799" spans="1:22" s="157" customFormat="1" ht="409.5" x14ac:dyDescent="0.25">
      <c r="A799" s="6" t="s">
        <v>2035</v>
      </c>
      <c r="B799" s="62" t="s">
        <v>31</v>
      </c>
      <c r="C799" s="27" t="s">
        <v>32</v>
      </c>
      <c r="D799" s="27" t="s">
        <v>834</v>
      </c>
      <c r="E799" s="32" t="s">
        <v>835</v>
      </c>
      <c r="F799" s="32" t="s">
        <v>836</v>
      </c>
      <c r="G799" s="53">
        <v>78111800</v>
      </c>
      <c r="H799" s="27" t="s">
        <v>537</v>
      </c>
      <c r="I799" s="32" t="s">
        <v>195</v>
      </c>
      <c r="J799" s="32" t="s">
        <v>831</v>
      </c>
      <c r="K799" s="33" t="s">
        <v>254</v>
      </c>
      <c r="L799" s="33" t="s">
        <v>254</v>
      </c>
      <c r="M799" s="32">
        <v>12</v>
      </c>
      <c r="N799" s="34" t="s">
        <v>1130</v>
      </c>
      <c r="O799" s="34">
        <f>15511831</f>
        <v>15511831</v>
      </c>
      <c r="P799" s="32" t="s">
        <v>589</v>
      </c>
      <c r="Q799" s="56" t="s">
        <v>41</v>
      </c>
      <c r="R799" s="56" t="s">
        <v>42</v>
      </c>
      <c r="S799" s="33" t="s">
        <v>43</v>
      </c>
      <c r="T799" s="32" t="s">
        <v>0</v>
      </c>
      <c r="U799" s="43" t="s">
        <v>537</v>
      </c>
      <c r="V799" s="142" t="s">
        <v>832</v>
      </c>
    </row>
    <row r="800" spans="1:22" s="156" customFormat="1" ht="210" x14ac:dyDescent="0.25">
      <c r="A800" s="6" t="s">
        <v>2036</v>
      </c>
      <c r="B800" s="62" t="s">
        <v>31</v>
      </c>
      <c r="C800" s="27" t="s">
        <v>238</v>
      </c>
      <c r="D800" s="27" t="s">
        <v>239</v>
      </c>
      <c r="E800" s="32" t="s">
        <v>273</v>
      </c>
      <c r="F800" s="32" t="s">
        <v>640</v>
      </c>
      <c r="G800" s="53">
        <v>80111600</v>
      </c>
      <c r="H800" s="32" t="s">
        <v>390</v>
      </c>
      <c r="I800" s="32" t="s">
        <v>37</v>
      </c>
      <c r="J800" s="27" t="s">
        <v>38</v>
      </c>
      <c r="K800" s="33" t="s">
        <v>254</v>
      </c>
      <c r="L800" s="33" t="s">
        <v>254</v>
      </c>
      <c r="M800" s="32">
        <v>12</v>
      </c>
      <c r="N800" s="27" t="s">
        <v>43</v>
      </c>
      <c r="O800" s="34">
        <v>2000000</v>
      </c>
      <c r="P800" s="27" t="s">
        <v>589</v>
      </c>
      <c r="Q800" s="56" t="s">
        <v>41</v>
      </c>
      <c r="R800" s="56" t="s">
        <v>42</v>
      </c>
      <c r="S800" s="42" t="s">
        <v>43</v>
      </c>
      <c r="T800" s="27" t="s">
        <v>0</v>
      </c>
      <c r="U800" s="43" t="s">
        <v>390</v>
      </c>
      <c r="V800" s="142" t="s">
        <v>391</v>
      </c>
    </row>
    <row r="801" spans="1:22" s="158" customFormat="1" ht="409.5" x14ac:dyDescent="0.25">
      <c r="A801" s="6" t="s">
        <v>2037</v>
      </c>
      <c r="B801" s="62" t="s">
        <v>237</v>
      </c>
      <c r="C801" s="27" t="s">
        <v>238</v>
      </c>
      <c r="D801" s="27" t="s">
        <v>239</v>
      </c>
      <c r="E801" s="32" t="s">
        <v>273</v>
      </c>
      <c r="F801" s="32" t="s">
        <v>414</v>
      </c>
      <c r="G801" s="53">
        <v>80111600</v>
      </c>
      <c r="H801" s="32" t="s">
        <v>2038</v>
      </c>
      <c r="I801" s="27" t="s">
        <v>56</v>
      </c>
      <c r="J801" s="27" t="s">
        <v>38</v>
      </c>
      <c r="K801" s="27" t="s">
        <v>416</v>
      </c>
      <c r="L801" s="27" t="s">
        <v>416</v>
      </c>
      <c r="M801" s="32" t="s">
        <v>2039</v>
      </c>
      <c r="N801" s="30">
        <v>4120000</v>
      </c>
      <c r="O801" s="30">
        <v>18540000</v>
      </c>
      <c r="P801" s="27" t="s">
        <v>417</v>
      </c>
      <c r="Q801" s="56" t="s">
        <v>41</v>
      </c>
      <c r="R801" s="42" t="s">
        <v>42</v>
      </c>
      <c r="S801" s="42" t="s">
        <v>43</v>
      </c>
      <c r="T801" s="27" t="s">
        <v>0</v>
      </c>
      <c r="U801" s="43" t="s">
        <v>2040</v>
      </c>
      <c r="V801" s="142" t="s">
        <v>2041</v>
      </c>
    </row>
    <row r="802" spans="1:22" s="156" customFormat="1" ht="409.5" x14ac:dyDescent="0.25">
      <c r="A802" s="6" t="s">
        <v>2042</v>
      </c>
      <c r="B802" s="62" t="s">
        <v>237</v>
      </c>
      <c r="C802" s="27" t="s">
        <v>238</v>
      </c>
      <c r="D802" s="27" t="s">
        <v>239</v>
      </c>
      <c r="E802" s="32" t="s">
        <v>273</v>
      </c>
      <c r="F802" s="32" t="s">
        <v>414</v>
      </c>
      <c r="G802" s="53">
        <v>80111600</v>
      </c>
      <c r="H802" s="32" t="s">
        <v>2043</v>
      </c>
      <c r="I802" s="27" t="s">
        <v>56</v>
      </c>
      <c r="J802" s="27" t="s">
        <v>38</v>
      </c>
      <c r="K802" s="27" t="s">
        <v>416</v>
      </c>
      <c r="L802" s="27" t="s">
        <v>416</v>
      </c>
      <c r="M802" s="32">
        <v>1</v>
      </c>
      <c r="N802" s="30" t="s">
        <v>1130</v>
      </c>
      <c r="O802" s="30">
        <v>500000</v>
      </c>
      <c r="P802" s="27" t="s">
        <v>417</v>
      </c>
      <c r="Q802" s="56" t="s">
        <v>41</v>
      </c>
      <c r="R802" s="42" t="s">
        <v>42</v>
      </c>
      <c r="S802" s="42" t="s">
        <v>43</v>
      </c>
      <c r="T802" s="27" t="s">
        <v>0</v>
      </c>
      <c r="U802" s="43" t="s">
        <v>2044</v>
      </c>
      <c r="V802" s="142" t="s">
        <v>627</v>
      </c>
    </row>
    <row r="803" spans="1:22" s="156" customFormat="1" ht="409.5" x14ac:dyDescent="0.25">
      <c r="A803" s="6" t="s">
        <v>2045</v>
      </c>
      <c r="B803" s="26" t="s">
        <v>237</v>
      </c>
      <c r="C803" s="27" t="s">
        <v>238</v>
      </c>
      <c r="D803" s="27" t="s">
        <v>239</v>
      </c>
      <c r="E803" s="32" t="s">
        <v>273</v>
      </c>
      <c r="F803" s="32" t="s">
        <v>640</v>
      </c>
      <c r="G803" s="53">
        <v>80111600</v>
      </c>
      <c r="H803" s="28" t="s">
        <v>2046</v>
      </c>
      <c r="I803" s="27" t="s">
        <v>453</v>
      </c>
      <c r="J803" s="27" t="s">
        <v>38</v>
      </c>
      <c r="K803" s="29" t="s">
        <v>254</v>
      </c>
      <c r="L803" s="29" t="s">
        <v>254</v>
      </c>
      <c r="M803" s="29">
        <v>6</v>
      </c>
      <c r="N803" s="30">
        <v>4000000</v>
      </c>
      <c r="O803" s="30">
        <v>24008045</v>
      </c>
      <c r="P803" s="27" t="s">
        <v>589</v>
      </c>
      <c r="Q803" s="56" t="s">
        <v>41</v>
      </c>
      <c r="R803" s="42" t="s">
        <v>42</v>
      </c>
      <c r="S803" s="42" t="s">
        <v>43</v>
      </c>
      <c r="T803" s="54"/>
      <c r="U803" s="43" t="s">
        <v>2047</v>
      </c>
      <c r="V803" s="142" t="s">
        <v>2048</v>
      </c>
    </row>
    <row r="804" spans="1:22" s="156" customFormat="1" ht="409.5" x14ac:dyDescent="0.25">
      <c r="A804" s="6" t="s">
        <v>2049</v>
      </c>
      <c r="B804" s="67" t="s">
        <v>31</v>
      </c>
      <c r="C804" s="68" t="s">
        <v>32</v>
      </c>
      <c r="D804" s="68" t="s">
        <v>1192</v>
      </c>
      <c r="E804" s="32" t="s">
        <v>1193</v>
      </c>
      <c r="F804" s="32" t="s">
        <v>1194</v>
      </c>
      <c r="G804" s="53">
        <v>80111600</v>
      </c>
      <c r="H804" s="68" t="s">
        <v>1537</v>
      </c>
      <c r="I804" s="68" t="s">
        <v>56</v>
      </c>
      <c r="J804" s="68" t="s">
        <v>38</v>
      </c>
      <c r="K804" s="68" t="s">
        <v>266</v>
      </c>
      <c r="L804" s="68" t="s">
        <v>266</v>
      </c>
      <c r="M804" s="68" t="s">
        <v>1576</v>
      </c>
      <c r="N804" s="69">
        <v>5756400</v>
      </c>
      <c r="O804" s="69">
        <v>28782000</v>
      </c>
      <c r="P804" s="68" t="s">
        <v>245</v>
      </c>
      <c r="Q804" s="68" t="s">
        <v>41</v>
      </c>
      <c r="R804" s="68" t="s">
        <v>42</v>
      </c>
      <c r="S804" s="68" t="s">
        <v>43</v>
      </c>
      <c r="T804" s="68" t="s">
        <v>0</v>
      </c>
      <c r="U804" s="68" t="s">
        <v>1538</v>
      </c>
      <c r="V804" s="144" t="s">
        <v>1275</v>
      </c>
    </row>
    <row r="805" spans="1:22" s="156" customFormat="1" ht="409.5" x14ac:dyDescent="0.25">
      <c r="A805" s="6" t="s">
        <v>2050</v>
      </c>
      <c r="B805" s="67" t="s">
        <v>31</v>
      </c>
      <c r="C805" s="68" t="s">
        <v>32</v>
      </c>
      <c r="D805" s="68" t="s">
        <v>1192</v>
      </c>
      <c r="E805" s="32" t="s">
        <v>1193</v>
      </c>
      <c r="F805" s="32" t="s">
        <v>1194</v>
      </c>
      <c r="G805" s="53">
        <v>80111600</v>
      </c>
      <c r="H805" s="68" t="s">
        <v>1546</v>
      </c>
      <c r="I805" s="68" t="s">
        <v>56</v>
      </c>
      <c r="J805" s="68" t="s">
        <v>38</v>
      </c>
      <c r="K805" s="68" t="s">
        <v>266</v>
      </c>
      <c r="L805" s="68" t="s">
        <v>266</v>
      </c>
      <c r="M805" s="68" t="s">
        <v>1576</v>
      </c>
      <c r="N805" s="69">
        <v>3422000</v>
      </c>
      <c r="O805" s="69">
        <v>17110000</v>
      </c>
      <c r="P805" s="68" t="s">
        <v>245</v>
      </c>
      <c r="Q805" s="68" t="s">
        <v>41</v>
      </c>
      <c r="R805" s="68" t="s">
        <v>42</v>
      </c>
      <c r="S805" s="68" t="s">
        <v>43</v>
      </c>
      <c r="T805" s="68" t="s">
        <v>0</v>
      </c>
      <c r="U805" s="68" t="s">
        <v>1547</v>
      </c>
      <c r="V805" s="144" t="s">
        <v>1548</v>
      </c>
    </row>
    <row r="806" spans="1:22" s="156" customFormat="1" ht="409.5" x14ac:dyDescent="0.25">
      <c r="A806" s="6" t="s">
        <v>2051</v>
      </c>
      <c r="B806" s="32" t="s">
        <v>31</v>
      </c>
      <c r="C806" s="32" t="s">
        <v>32</v>
      </c>
      <c r="D806" s="32" t="s">
        <v>33</v>
      </c>
      <c r="E806" s="32" t="s">
        <v>34</v>
      </c>
      <c r="F806" s="32" t="s">
        <v>35</v>
      </c>
      <c r="G806" s="53">
        <v>80111600</v>
      </c>
      <c r="H806" s="32" t="s">
        <v>64</v>
      </c>
      <c r="I806" s="32" t="s">
        <v>56</v>
      </c>
      <c r="J806" s="32" t="s">
        <v>38</v>
      </c>
      <c r="K806" s="32" t="s">
        <v>39</v>
      </c>
      <c r="L806" s="32" t="s">
        <v>39</v>
      </c>
      <c r="M806" s="32">
        <v>10</v>
      </c>
      <c r="N806" s="34">
        <v>2400000</v>
      </c>
      <c r="O806" s="34">
        <f>2400000*10</f>
        <v>24000000</v>
      </c>
      <c r="P806" s="32" t="s">
        <v>40</v>
      </c>
      <c r="Q806" s="33" t="s">
        <v>41</v>
      </c>
      <c r="R806" s="33" t="s">
        <v>42</v>
      </c>
      <c r="S806" s="33" t="s">
        <v>43</v>
      </c>
      <c r="T806" s="32" t="s">
        <v>0</v>
      </c>
      <c r="U806" s="68" t="s">
        <v>64</v>
      </c>
      <c r="V806" s="144" t="s">
        <v>2052</v>
      </c>
    </row>
    <row r="807" spans="1:22" s="156" customFormat="1" ht="409.5" x14ac:dyDescent="0.25">
      <c r="A807" s="6" t="s">
        <v>2053</v>
      </c>
      <c r="B807" s="62" t="s">
        <v>237</v>
      </c>
      <c r="C807" s="27" t="s">
        <v>238</v>
      </c>
      <c r="D807" s="27" t="s">
        <v>239</v>
      </c>
      <c r="E807" s="27" t="s">
        <v>273</v>
      </c>
      <c r="F807" s="94" t="s">
        <v>640</v>
      </c>
      <c r="G807" s="95">
        <v>80111600</v>
      </c>
      <c r="H807" s="28" t="s">
        <v>2054</v>
      </c>
      <c r="I807" s="27" t="s">
        <v>56</v>
      </c>
      <c r="J807" s="27" t="s">
        <v>38</v>
      </c>
      <c r="K807" s="29" t="s">
        <v>1128</v>
      </c>
      <c r="L807" s="29" t="s">
        <v>1128</v>
      </c>
      <c r="M807" s="28" t="s">
        <v>2055</v>
      </c>
      <c r="N807" s="30">
        <v>4000000</v>
      </c>
      <c r="O807" s="30">
        <v>6000000</v>
      </c>
      <c r="P807" s="27" t="s">
        <v>589</v>
      </c>
      <c r="Q807" s="33" t="s">
        <v>41</v>
      </c>
      <c r="R807" s="33" t="s">
        <v>42</v>
      </c>
      <c r="S807" s="33" t="s">
        <v>43</v>
      </c>
      <c r="T807" s="27" t="s">
        <v>0</v>
      </c>
      <c r="U807" s="28" t="s">
        <v>2054</v>
      </c>
      <c r="V807" s="142" t="s">
        <v>633</v>
      </c>
    </row>
    <row r="808" spans="1:22" s="156" customFormat="1" ht="409.5" x14ac:dyDescent="0.25">
      <c r="A808" s="6" t="s">
        <v>2056</v>
      </c>
      <c r="B808" s="62" t="s">
        <v>237</v>
      </c>
      <c r="C808" s="27" t="s">
        <v>238</v>
      </c>
      <c r="D808" s="27" t="s">
        <v>239</v>
      </c>
      <c r="E808" s="27" t="s">
        <v>273</v>
      </c>
      <c r="F808" s="94" t="s">
        <v>640</v>
      </c>
      <c r="G808" s="95">
        <v>80111600</v>
      </c>
      <c r="H808" s="28" t="s">
        <v>2057</v>
      </c>
      <c r="I808" s="27" t="s">
        <v>37</v>
      </c>
      <c r="J808" s="27" t="s">
        <v>38</v>
      </c>
      <c r="K808" s="29" t="s">
        <v>254</v>
      </c>
      <c r="L808" s="29" t="s">
        <v>254</v>
      </c>
      <c r="M808" s="28">
        <v>2</v>
      </c>
      <c r="N808" s="30">
        <v>3600000</v>
      </c>
      <c r="O808" s="30">
        <f>3600000*2</f>
        <v>7200000</v>
      </c>
      <c r="P808" s="27" t="s">
        <v>589</v>
      </c>
      <c r="Q808" s="33" t="s">
        <v>41</v>
      </c>
      <c r="R808" s="33" t="s">
        <v>42</v>
      </c>
      <c r="S808" s="33" t="s">
        <v>43</v>
      </c>
      <c r="T808" s="27" t="s">
        <v>0</v>
      </c>
      <c r="U808" s="31" t="s">
        <v>2058</v>
      </c>
      <c r="V808" s="142" t="s">
        <v>2059</v>
      </c>
    </row>
    <row r="809" spans="1:22" ht="15.75" x14ac:dyDescent="0.25">
      <c r="A809" s="6"/>
      <c r="B809" s="7" t="s">
        <v>0</v>
      </c>
      <c r="C809" s="7" t="s">
        <v>0</v>
      </c>
      <c r="D809" s="7" t="s">
        <v>0</v>
      </c>
      <c r="E809" s="84" t="s">
        <v>0</v>
      </c>
      <c r="F809" s="81" t="s">
        <v>0</v>
      </c>
      <c r="G809" s="7" t="s">
        <v>0</v>
      </c>
      <c r="H809" s="7" t="s">
        <v>0</v>
      </c>
      <c r="I809" s="7" t="s">
        <v>0</v>
      </c>
      <c r="J809" s="7" t="s">
        <v>0</v>
      </c>
      <c r="K809" s="7" t="s">
        <v>0</v>
      </c>
      <c r="L809" s="7" t="s">
        <v>0</v>
      </c>
      <c r="M809" s="7" t="s">
        <v>0</v>
      </c>
      <c r="N809" s="7" t="s">
        <v>0</v>
      </c>
      <c r="O809" s="24">
        <f>SUM(O7:O808)</f>
        <v>23530651000</v>
      </c>
      <c r="P809" s="7" t="s">
        <v>0</v>
      </c>
      <c r="Q809" s="7"/>
      <c r="R809" s="7"/>
      <c r="S809" s="7" t="s">
        <v>0</v>
      </c>
      <c r="T809" s="7" t="s">
        <v>0</v>
      </c>
      <c r="U809" s="14"/>
      <c r="V809" s="14"/>
    </row>
    <row r="810" spans="1:22" s="159" customFormat="1" x14ac:dyDescent="0.25">
      <c r="A810" s="22"/>
      <c r="B810" s="23"/>
      <c r="C810" s="23"/>
      <c r="D810" s="23"/>
      <c r="E810" s="85"/>
      <c r="F810" s="82"/>
      <c r="G810" s="23"/>
      <c r="H810" s="23"/>
      <c r="I810" s="23"/>
      <c r="J810" s="23"/>
      <c r="K810" s="23"/>
      <c r="L810" s="23"/>
      <c r="M810" s="23"/>
      <c r="N810" s="23"/>
      <c r="O810" s="25">
        <v>23530651000</v>
      </c>
      <c r="P810" s="23"/>
      <c r="Q810" s="23"/>
      <c r="R810" s="23"/>
      <c r="S810" s="23"/>
      <c r="T810" s="23"/>
      <c r="U810" s="23"/>
      <c r="V810" s="23"/>
    </row>
    <row r="811" spans="1:22" s="159" customFormat="1" x14ac:dyDescent="0.25">
      <c r="A811" s="22"/>
      <c r="B811" s="23"/>
      <c r="C811" s="23"/>
      <c r="D811" s="23"/>
      <c r="E811" s="85"/>
      <c r="F811" s="82"/>
      <c r="G811" s="23"/>
      <c r="H811" s="23"/>
      <c r="I811" s="23"/>
      <c r="J811" s="23"/>
      <c r="K811" s="23"/>
      <c r="L811" s="23"/>
      <c r="M811" s="23"/>
      <c r="N811" s="23"/>
      <c r="O811" s="25"/>
      <c r="P811" s="23"/>
      <c r="Q811" s="23"/>
      <c r="R811" s="23"/>
      <c r="S811" s="23"/>
      <c r="T811" s="23"/>
      <c r="U811" s="23"/>
      <c r="V811" s="23"/>
    </row>
    <row r="812" spans="1:22" s="159" customFormat="1" x14ac:dyDescent="0.25">
      <c r="A812" s="22"/>
      <c r="B812" s="23"/>
      <c r="C812" s="23"/>
      <c r="D812" s="23"/>
      <c r="E812" s="85"/>
      <c r="F812" s="82"/>
      <c r="G812" s="23"/>
      <c r="H812" s="23"/>
      <c r="I812" s="23"/>
      <c r="J812" s="23"/>
      <c r="K812" s="23"/>
      <c r="L812" s="23"/>
      <c r="M812" s="23"/>
      <c r="N812" s="23"/>
      <c r="O812" s="23"/>
      <c r="P812" s="23"/>
      <c r="Q812" s="23"/>
      <c r="R812" s="23"/>
      <c r="S812" s="23"/>
      <c r="T812" s="23"/>
      <c r="U812" s="23"/>
      <c r="V812" s="23"/>
    </row>
    <row r="813" spans="1:22" s="159" customFormat="1" x14ac:dyDescent="0.25">
      <c r="A813" s="22"/>
      <c r="B813" s="23"/>
      <c r="C813" s="23"/>
      <c r="D813" s="23"/>
      <c r="E813" s="85"/>
      <c r="F813" s="82"/>
      <c r="G813" s="23"/>
      <c r="H813" s="23"/>
      <c r="I813" s="23"/>
      <c r="J813" s="23"/>
      <c r="K813" s="23"/>
      <c r="L813" s="23"/>
      <c r="M813" s="23"/>
      <c r="N813" s="23"/>
      <c r="O813" s="23"/>
      <c r="P813" s="23"/>
      <c r="Q813" s="23"/>
      <c r="R813" s="23"/>
      <c r="S813" s="23"/>
      <c r="T813" s="23"/>
      <c r="U813" s="23"/>
      <c r="V813" s="23"/>
    </row>
    <row r="814" spans="1:22" s="159" customFormat="1" x14ac:dyDescent="0.25">
      <c r="A814" s="22"/>
      <c r="B814" s="23"/>
      <c r="C814" s="23"/>
      <c r="D814" s="23"/>
      <c r="E814" s="85"/>
      <c r="F814" s="82"/>
      <c r="G814" s="23"/>
      <c r="H814" s="23"/>
      <c r="I814" s="23"/>
      <c r="J814" s="23"/>
      <c r="K814" s="23"/>
      <c r="L814" s="23"/>
      <c r="M814" s="23"/>
      <c r="N814" s="23"/>
      <c r="O814" s="23"/>
      <c r="P814" s="23"/>
      <c r="Q814" s="23"/>
      <c r="R814" s="23"/>
      <c r="S814" s="23"/>
      <c r="T814" s="23"/>
      <c r="U814" s="23"/>
      <c r="V814" s="23"/>
    </row>
    <row r="815" spans="1:22" s="159" customFormat="1" x14ac:dyDescent="0.25">
      <c r="A815" s="22"/>
      <c r="B815" s="23"/>
      <c r="C815" s="23"/>
      <c r="D815" s="23"/>
      <c r="E815" s="85"/>
      <c r="F815" s="82"/>
      <c r="G815" s="23"/>
      <c r="H815" s="23"/>
      <c r="I815" s="23"/>
      <c r="J815" s="23"/>
      <c r="K815" s="23"/>
      <c r="L815" s="23"/>
      <c r="M815" s="23"/>
      <c r="N815" s="23"/>
      <c r="O815" s="23"/>
      <c r="P815" s="23"/>
      <c r="Q815" s="23"/>
      <c r="R815" s="23"/>
      <c r="S815" s="23"/>
      <c r="T815" s="23"/>
      <c r="U815" s="23"/>
      <c r="V815" s="23"/>
    </row>
    <row r="816" spans="1:22" s="159" customFormat="1" x14ac:dyDescent="0.25">
      <c r="A816" s="22"/>
      <c r="B816" s="23"/>
      <c r="C816" s="23"/>
      <c r="D816" s="23"/>
      <c r="E816" s="85"/>
      <c r="F816" s="82"/>
      <c r="G816" s="23"/>
      <c r="H816" s="23"/>
      <c r="I816" s="23"/>
      <c r="J816" s="23"/>
      <c r="K816" s="23"/>
      <c r="L816" s="23"/>
      <c r="M816" s="23"/>
      <c r="N816" s="23"/>
      <c r="O816" s="23"/>
      <c r="P816" s="23"/>
      <c r="Q816" s="23"/>
      <c r="R816" s="23"/>
      <c r="S816" s="23"/>
      <c r="T816" s="23"/>
      <c r="U816" s="23"/>
      <c r="V816" s="23"/>
    </row>
    <row r="817" spans="1:22" s="159" customFormat="1" x14ac:dyDescent="0.25">
      <c r="A817" s="22"/>
      <c r="B817" s="23"/>
      <c r="C817" s="23"/>
      <c r="D817" s="23"/>
      <c r="E817" s="85"/>
      <c r="F817" s="82"/>
      <c r="G817" s="23"/>
      <c r="H817" s="23"/>
      <c r="I817" s="23"/>
      <c r="J817" s="23"/>
      <c r="K817" s="23"/>
      <c r="L817" s="23"/>
      <c r="M817" s="23"/>
      <c r="N817" s="23"/>
      <c r="O817" s="23"/>
      <c r="P817" s="23"/>
      <c r="Q817" s="23"/>
      <c r="R817" s="23"/>
      <c r="S817" s="23"/>
      <c r="T817" s="23"/>
      <c r="U817" s="23"/>
      <c r="V817" s="23"/>
    </row>
    <row r="818" spans="1:22" s="159" customFormat="1" x14ac:dyDescent="0.25">
      <c r="A818" s="22"/>
      <c r="B818" s="23"/>
      <c r="C818" s="23"/>
      <c r="D818" s="23"/>
      <c r="E818" s="85"/>
      <c r="F818" s="82"/>
      <c r="G818" s="23"/>
      <c r="H818" s="23"/>
      <c r="I818" s="23"/>
      <c r="J818" s="23"/>
      <c r="K818" s="23"/>
      <c r="L818" s="23"/>
      <c r="M818" s="23"/>
      <c r="N818" s="23"/>
      <c r="O818" s="23"/>
      <c r="P818" s="23"/>
      <c r="Q818" s="23"/>
      <c r="R818" s="23"/>
      <c r="S818" s="23"/>
      <c r="T818" s="23"/>
      <c r="U818" s="23"/>
      <c r="V818" s="23"/>
    </row>
    <row r="819" spans="1:22" s="159" customFormat="1" x14ac:dyDescent="0.25">
      <c r="A819" s="22"/>
      <c r="B819" s="23"/>
      <c r="C819" s="23"/>
      <c r="D819" s="23"/>
      <c r="E819" s="85"/>
      <c r="F819" s="82"/>
      <c r="G819" s="23"/>
      <c r="H819" s="23"/>
      <c r="I819" s="23"/>
      <c r="J819" s="23"/>
      <c r="K819" s="23"/>
      <c r="L819" s="23"/>
      <c r="M819" s="23"/>
      <c r="N819" s="23"/>
      <c r="O819" s="23"/>
      <c r="P819" s="23"/>
      <c r="Q819" s="23"/>
      <c r="R819" s="23"/>
      <c r="S819" s="23"/>
      <c r="T819" s="23"/>
      <c r="U819" s="23"/>
      <c r="V819" s="23"/>
    </row>
    <row r="820" spans="1:22" s="159" customFormat="1" x14ac:dyDescent="0.25">
      <c r="A820" s="22"/>
      <c r="B820" s="23"/>
      <c r="C820" s="23"/>
      <c r="D820" s="23"/>
      <c r="E820" s="85"/>
      <c r="F820" s="82"/>
      <c r="G820" s="23"/>
      <c r="H820" s="23"/>
      <c r="I820" s="23"/>
      <c r="J820" s="23"/>
      <c r="K820" s="23"/>
      <c r="L820" s="23"/>
      <c r="M820" s="23"/>
      <c r="N820" s="23"/>
      <c r="O820" s="23"/>
      <c r="P820" s="23"/>
      <c r="Q820" s="23"/>
      <c r="R820" s="23"/>
      <c r="S820" s="23"/>
      <c r="T820" s="23"/>
      <c r="U820" s="23"/>
      <c r="V820" s="23"/>
    </row>
    <row r="821" spans="1:22" s="159" customFormat="1" x14ac:dyDescent="0.25">
      <c r="A821" s="22"/>
      <c r="B821" s="23"/>
      <c r="C821" s="23"/>
      <c r="D821" s="23"/>
      <c r="E821" s="85"/>
      <c r="F821" s="82"/>
      <c r="G821" s="23"/>
      <c r="H821" s="23"/>
      <c r="I821" s="23"/>
      <c r="J821" s="23"/>
      <c r="K821" s="23"/>
      <c r="L821" s="23"/>
      <c r="M821" s="23"/>
      <c r="N821" s="23"/>
      <c r="O821" s="23"/>
      <c r="P821" s="23"/>
      <c r="Q821" s="23"/>
      <c r="R821" s="23"/>
      <c r="S821" s="23"/>
      <c r="T821" s="23"/>
      <c r="U821" s="23"/>
      <c r="V821" s="23"/>
    </row>
    <row r="822" spans="1:22" s="159" customFormat="1" x14ac:dyDescent="0.25">
      <c r="A822" s="22"/>
      <c r="B822" s="23"/>
      <c r="C822" s="23"/>
      <c r="D822" s="23"/>
      <c r="E822" s="85"/>
      <c r="F822" s="82"/>
      <c r="G822" s="23"/>
      <c r="H822" s="23"/>
      <c r="I822" s="23"/>
      <c r="J822" s="23"/>
      <c r="K822" s="23"/>
      <c r="L822" s="23"/>
      <c r="M822" s="23"/>
      <c r="N822" s="23"/>
      <c r="O822" s="23"/>
      <c r="P822" s="23"/>
      <c r="Q822" s="23"/>
      <c r="R822" s="23"/>
      <c r="S822" s="23"/>
      <c r="T822" s="23"/>
      <c r="U822" s="23"/>
      <c r="V822" s="23"/>
    </row>
    <row r="823" spans="1:22" s="159" customFormat="1" x14ac:dyDescent="0.25">
      <c r="A823" s="22"/>
      <c r="B823" s="23"/>
      <c r="C823" s="23"/>
      <c r="D823" s="23"/>
      <c r="E823" s="85"/>
      <c r="F823" s="82"/>
      <c r="G823" s="23"/>
      <c r="H823" s="23"/>
      <c r="I823" s="23"/>
      <c r="J823" s="23"/>
      <c r="K823" s="23"/>
      <c r="L823" s="23"/>
      <c r="M823" s="23"/>
      <c r="N823" s="23"/>
      <c r="O823" s="23"/>
      <c r="P823" s="23"/>
      <c r="Q823" s="23"/>
      <c r="R823" s="23"/>
      <c r="S823" s="23"/>
      <c r="T823" s="23"/>
      <c r="U823" s="23"/>
      <c r="V823" s="23"/>
    </row>
    <row r="824" spans="1:22" s="159" customFormat="1" x14ac:dyDescent="0.25">
      <c r="A824" s="22"/>
      <c r="B824" s="23"/>
      <c r="C824" s="23"/>
      <c r="D824" s="23"/>
      <c r="E824" s="85"/>
      <c r="F824" s="82"/>
      <c r="G824" s="23"/>
      <c r="H824" s="23"/>
      <c r="I824" s="23"/>
      <c r="J824" s="23"/>
      <c r="K824" s="23"/>
      <c r="L824" s="23"/>
      <c r="M824" s="23"/>
      <c r="N824" s="23"/>
      <c r="O824" s="23"/>
      <c r="P824" s="23"/>
      <c r="Q824" s="23"/>
      <c r="R824" s="23"/>
      <c r="S824" s="23"/>
      <c r="T824" s="23"/>
      <c r="U824" s="23"/>
      <c r="V824" s="23"/>
    </row>
    <row r="825" spans="1:22" s="159" customFormat="1" x14ac:dyDescent="0.25">
      <c r="A825" s="22"/>
      <c r="B825" s="23"/>
      <c r="C825" s="23"/>
      <c r="D825" s="23"/>
      <c r="E825" s="85"/>
      <c r="F825" s="82"/>
      <c r="G825" s="23"/>
      <c r="H825" s="23"/>
      <c r="I825" s="23"/>
      <c r="J825" s="23"/>
      <c r="K825" s="23"/>
      <c r="L825" s="23"/>
      <c r="M825" s="23"/>
      <c r="N825" s="23"/>
      <c r="O825" s="23"/>
      <c r="P825" s="23"/>
      <c r="Q825" s="23"/>
      <c r="R825" s="23"/>
      <c r="S825" s="23"/>
      <c r="T825" s="23"/>
      <c r="U825" s="23"/>
      <c r="V825" s="23"/>
    </row>
    <row r="826" spans="1:22" s="159" customFormat="1" x14ac:dyDescent="0.25">
      <c r="A826" s="22"/>
      <c r="B826" s="23"/>
      <c r="C826" s="23"/>
      <c r="D826" s="23"/>
      <c r="E826" s="85"/>
      <c r="F826" s="82"/>
      <c r="G826" s="23"/>
      <c r="H826" s="23"/>
      <c r="I826" s="23"/>
      <c r="J826" s="23"/>
      <c r="K826" s="23"/>
      <c r="L826" s="23"/>
      <c r="M826" s="23"/>
      <c r="N826" s="23"/>
      <c r="O826" s="23"/>
      <c r="P826" s="23"/>
      <c r="Q826" s="23"/>
      <c r="R826" s="23"/>
      <c r="S826" s="23"/>
      <c r="T826" s="23"/>
      <c r="U826" s="23"/>
      <c r="V826" s="23"/>
    </row>
    <row r="827" spans="1:22" s="159" customFormat="1" x14ac:dyDescent="0.25">
      <c r="A827" s="22"/>
      <c r="B827" s="23"/>
      <c r="C827" s="23"/>
      <c r="D827" s="23"/>
      <c r="E827" s="85"/>
      <c r="F827" s="82"/>
      <c r="G827" s="23"/>
      <c r="H827" s="23"/>
      <c r="I827" s="23"/>
      <c r="J827" s="23"/>
      <c r="K827" s="23"/>
      <c r="L827" s="23"/>
      <c r="M827" s="23"/>
      <c r="N827" s="23"/>
      <c r="O827" s="23"/>
      <c r="P827" s="23"/>
      <c r="Q827" s="23"/>
      <c r="R827" s="23"/>
      <c r="S827" s="23"/>
      <c r="T827" s="23"/>
      <c r="U827" s="23"/>
      <c r="V827" s="23"/>
    </row>
    <row r="828" spans="1:22" s="159" customFormat="1" x14ac:dyDescent="0.25">
      <c r="A828" s="22"/>
      <c r="B828" s="23"/>
      <c r="C828" s="23"/>
      <c r="D828" s="23"/>
      <c r="E828" s="85"/>
      <c r="F828" s="82"/>
      <c r="G828" s="23"/>
      <c r="H828" s="23"/>
      <c r="I828" s="23"/>
      <c r="J828" s="23"/>
      <c r="K828" s="23"/>
      <c r="L828" s="23"/>
      <c r="M828" s="23"/>
      <c r="N828" s="23"/>
      <c r="O828" s="23"/>
      <c r="P828" s="23"/>
      <c r="Q828" s="23"/>
      <c r="R828" s="23"/>
      <c r="S828" s="23"/>
      <c r="T828" s="23"/>
      <c r="U828" s="23"/>
      <c r="V828" s="23"/>
    </row>
    <row r="829" spans="1:22" s="159" customFormat="1" x14ac:dyDescent="0.25">
      <c r="A829" s="22"/>
      <c r="B829" s="23"/>
      <c r="C829" s="23"/>
      <c r="D829" s="23"/>
      <c r="E829" s="85"/>
      <c r="F829" s="82"/>
      <c r="G829" s="23"/>
      <c r="H829" s="23"/>
      <c r="I829" s="23"/>
      <c r="J829" s="23"/>
      <c r="K829" s="23"/>
      <c r="L829" s="23"/>
      <c r="M829" s="23"/>
      <c r="N829" s="23"/>
      <c r="O829" s="23"/>
      <c r="P829" s="23"/>
      <c r="Q829" s="23"/>
      <c r="R829" s="23"/>
      <c r="S829" s="23"/>
      <c r="T829" s="23"/>
      <c r="U829" s="23"/>
      <c r="V829" s="23"/>
    </row>
    <row r="830" spans="1:22" s="159" customFormat="1" x14ac:dyDescent="0.25">
      <c r="A830" s="22"/>
      <c r="B830" s="23"/>
      <c r="C830" s="23"/>
      <c r="D830" s="23"/>
      <c r="E830" s="85"/>
      <c r="F830" s="82"/>
      <c r="G830" s="23"/>
      <c r="H830" s="23"/>
      <c r="I830" s="23"/>
      <c r="J830" s="23"/>
      <c r="K830" s="23"/>
      <c r="L830" s="23"/>
      <c r="M830" s="23"/>
      <c r="N830" s="23"/>
      <c r="O830" s="23"/>
      <c r="P830" s="23"/>
      <c r="Q830" s="23"/>
      <c r="R830" s="23"/>
      <c r="S830" s="23"/>
      <c r="T830" s="23"/>
      <c r="U830" s="23"/>
      <c r="V830" s="23"/>
    </row>
    <row r="831" spans="1:22" s="159" customFormat="1" x14ac:dyDescent="0.25">
      <c r="A831" s="22"/>
      <c r="B831" s="23"/>
      <c r="C831" s="23"/>
      <c r="D831" s="23"/>
      <c r="E831" s="85"/>
      <c r="F831" s="82"/>
      <c r="G831" s="23"/>
      <c r="H831" s="23"/>
      <c r="I831" s="23"/>
      <c r="J831" s="23"/>
      <c r="K831" s="23"/>
      <c r="L831" s="23"/>
      <c r="M831" s="23"/>
      <c r="N831" s="23"/>
      <c r="O831" s="23"/>
      <c r="P831" s="23"/>
      <c r="Q831" s="23"/>
      <c r="R831" s="23"/>
      <c r="S831" s="23"/>
      <c r="T831" s="23"/>
      <c r="U831" s="23"/>
      <c r="V831" s="23"/>
    </row>
    <row r="832" spans="1:22" s="159" customFormat="1" x14ac:dyDescent="0.25">
      <c r="A832" s="22"/>
      <c r="B832" s="23"/>
      <c r="C832" s="23"/>
      <c r="D832" s="23"/>
      <c r="E832" s="85"/>
      <c r="F832" s="82"/>
      <c r="G832" s="23"/>
      <c r="H832" s="23"/>
      <c r="I832" s="23"/>
      <c r="J832" s="23"/>
      <c r="K832" s="23"/>
      <c r="L832" s="23"/>
      <c r="M832" s="23"/>
      <c r="N832" s="23"/>
      <c r="O832" s="23"/>
      <c r="P832" s="23"/>
      <c r="Q832" s="23"/>
      <c r="R832" s="23"/>
      <c r="S832" s="23"/>
      <c r="T832" s="23"/>
      <c r="U832" s="23"/>
      <c r="V832" s="23"/>
    </row>
    <row r="833" spans="1:22" s="159" customFormat="1" x14ac:dyDescent="0.25">
      <c r="A833" s="22"/>
      <c r="B833" s="23"/>
      <c r="C833" s="23"/>
      <c r="D833" s="23"/>
      <c r="E833" s="85"/>
      <c r="F833" s="82"/>
      <c r="G833" s="23"/>
      <c r="H833" s="23"/>
      <c r="I833" s="23"/>
      <c r="J833" s="23"/>
      <c r="K833" s="23"/>
      <c r="L833" s="23"/>
      <c r="M833" s="23"/>
      <c r="N833" s="23"/>
      <c r="O833" s="23"/>
      <c r="P833" s="23"/>
      <c r="Q833" s="23"/>
      <c r="R833" s="23"/>
      <c r="S833" s="23"/>
      <c r="T833" s="23"/>
      <c r="U833" s="23"/>
      <c r="V833" s="23"/>
    </row>
    <row r="834" spans="1:22" s="159" customFormat="1" x14ac:dyDescent="0.25">
      <c r="A834" s="22"/>
      <c r="B834" s="23"/>
      <c r="C834" s="23"/>
      <c r="D834" s="23"/>
      <c r="E834" s="85"/>
      <c r="F834" s="82"/>
      <c r="G834" s="23"/>
      <c r="H834" s="23"/>
      <c r="I834" s="23"/>
      <c r="J834" s="23"/>
      <c r="K834" s="23"/>
      <c r="L834" s="23"/>
      <c r="M834" s="23"/>
      <c r="N834" s="23"/>
      <c r="O834" s="23"/>
      <c r="P834" s="23"/>
      <c r="Q834" s="23"/>
      <c r="R834" s="23"/>
      <c r="S834" s="23"/>
      <c r="T834" s="23"/>
      <c r="U834" s="23"/>
      <c r="V834" s="23"/>
    </row>
    <row r="835" spans="1:22" s="159" customFormat="1" x14ac:dyDescent="0.25">
      <c r="A835" s="22"/>
      <c r="B835" s="23"/>
      <c r="C835" s="23"/>
      <c r="D835" s="23"/>
      <c r="E835" s="85"/>
      <c r="F835" s="82"/>
      <c r="G835" s="23"/>
      <c r="H835" s="23"/>
      <c r="I835" s="23"/>
      <c r="J835" s="23"/>
      <c r="K835" s="23"/>
      <c r="L835" s="23"/>
      <c r="M835" s="23"/>
      <c r="N835" s="23"/>
      <c r="O835" s="23"/>
      <c r="P835" s="23"/>
      <c r="Q835" s="23"/>
      <c r="R835" s="23"/>
      <c r="S835" s="23"/>
      <c r="T835" s="23"/>
      <c r="U835" s="23"/>
      <c r="V835" s="23"/>
    </row>
    <row r="836" spans="1:22" s="159" customFormat="1" x14ac:dyDescent="0.25">
      <c r="A836" s="22"/>
      <c r="B836" s="23"/>
      <c r="C836" s="23"/>
      <c r="D836" s="23"/>
      <c r="E836" s="85"/>
      <c r="F836" s="82"/>
      <c r="G836" s="23"/>
      <c r="H836" s="23"/>
      <c r="I836" s="23"/>
      <c r="J836" s="23"/>
      <c r="K836" s="23"/>
      <c r="L836" s="23"/>
      <c r="M836" s="23"/>
      <c r="N836" s="23"/>
      <c r="O836" s="23"/>
      <c r="P836" s="23"/>
      <c r="Q836" s="23"/>
      <c r="R836" s="23"/>
      <c r="S836" s="23"/>
      <c r="T836" s="23"/>
      <c r="U836" s="23"/>
      <c r="V836" s="23"/>
    </row>
    <row r="837" spans="1:22" s="159" customFormat="1" x14ac:dyDescent="0.25">
      <c r="A837" s="22"/>
      <c r="B837" s="23"/>
      <c r="C837" s="23"/>
      <c r="D837" s="23"/>
      <c r="E837" s="85"/>
      <c r="F837" s="82"/>
      <c r="G837" s="23"/>
      <c r="H837" s="23"/>
      <c r="I837" s="23"/>
      <c r="J837" s="23"/>
      <c r="K837" s="23"/>
      <c r="L837" s="23"/>
      <c r="M837" s="23"/>
      <c r="N837" s="23"/>
      <c r="O837" s="23"/>
      <c r="P837" s="23"/>
      <c r="Q837" s="23"/>
      <c r="R837" s="23"/>
      <c r="S837" s="23"/>
      <c r="T837" s="23"/>
      <c r="U837" s="23"/>
      <c r="V837" s="23"/>
    </row>
    <row r="838" spans="1:22" s="159" customFormat="1" x14ac:dyDescent="0.25">
      <c r="A838" s="22"/>
      <c r="B838" s="23"/>
      <c r="C838" s="23"/>
      <c r="D838" s="23"/>
      <c r="E838" s="85"/>
      <c r="F838" s="82"/>
      <c r="G838" s="23"/>
      <c r="H838" s="23"/>
      <c r="I838" s="23"/>
      <c r="J838" s="23"/>
      <c r="K838" s="23"/>
      <c r="L838" s="23"/>
      <c r="M838" s="23"/>
      <c r="N838" s="23"/>
      <c r="O838" s="23"/>
      <c r="P838" s="23"/>
      <c r="Q838" s="23"/>
      <c r="R838" s="23"/>
      <c r="S838" s="23"/>
      <c r="T838" s="23"/>
      <c r="U838" s="23"/>
      <c r="V838" s="23"/>
    </row>
    <row r="839" spans="1:22" s="159" customFormat="1" x14ac:dyDescent="0.25">
      <c r="A839" s="22"/>
      <c r="B839" s="23"/>
      <c r="C839" s="23"/>
      <c r="D839" s="23"/>
      <c r="E839" s="85"/>
      <c r="F839" s="82"/>
      <c r="G839" s="23"/>
      <c r="H839" s="23"/>
      <c r="I839" s="23"/>
      <c r="J839" s="23"/>
      <c r="K839" s="23"/>
      <c r="L839" s="23"/>
      <c r="M839" s="23"/>
      <c r="N839" s="23"/>
      <c r="O839" s="23"/>
      <c r="P839" s="23"/>
      <c r="Q839" s="23"/>
      <c r="R839" s="23"/>
      <c r="S839" s="23"/>
      <c r="T839" s="23"/>
      <c r="U839" s="23"/>
      <c r="V839" s="23"/>
    </row>
    <row r="840" spans="1:22" s="159" customFormat="1" x14ac:dyDescent="0.25">
      <c r="A840" s="22"/>
      <c r="B840" s="23"/>
      <c r="C840" s="23"/>
      <c r="D840" s="23"/>
      <c r="E840" s="85"/>
      <c r="F840" s="82"/>
      <c r="G840" s="23"/>
      <c r="H840" s="23"/>
      <c r="I840" s="23"/>
      <c r="J840" s="23"/>
      <c r="K840" s="23"/>
      <c r="L840" s="23"/>
      <c r="M840" s="23"/>
      <c r="N840" s="23"/>
      <c r="O840" s="23"/>
      <c r="P840" s="23"/>
      <c r="Q840" s="23"/>
      <c r="R840" s="23"/>
      <c r="S840" s="23"/>
      <c r="T840" s="23"/>
      <c r="U840" s="23"/>
      <c r="V840" s="23"/>
    </row>
    <row r="841" spans="1:22" s="159" customFormat="1" x14ac:dyDescent="0.25">
      <c r="A841" s="22"/>
      <c r="B841" s="23"/>
      <c r="C841" s="23"/>
      <c r="D841" s="23"/>
      <c r="E841" s="85"/>
      <c r="F841" s="82"/>
      <c r="G841" s="23"/>
      <c r="H841" s="23"/>
      <c r="I841" s="23"/>
      <c r="J841" s="23"/>
      <c r="K841" s="23"/>
      <c r="L841" s="23"/>
      <c r="M841" s="23"/>
      <c r="N841" s="23"/>
      <c r="O841" s="23"/>
      <c r="P841" s="23"/>
      <c r="Q841" s="23"/>
      <c r="R841" s="23"/>
      <c r="S841" s="23"/>
      <c r="T841" s="23"/>
      <c r="U841" s="23"/>
      <c r="V841" s="23"/>
    </row>
    <row r="842" spans="1:22" s="159" customFormat="1" x14ac:dyDescent="0.25">
      <c r="A842" s="22"/>
      <c r="B842" s="23"/>
      <c r="C842" s="23"/>
      <c r="D842" s="23"/>
      <c r="E842" s="85"/>
      <c r="F842" s="82"/>
      <c r="G842" s="23"/>
      <c r="H842" s="23"/>
      <c r="I842" s="23"/>
      <c r="J842" s="23"/>
      <c r="K842" s="23"/>
      <c r="L842" s="23"/>
      <c r="M842" s="23"/>
      <c r="N842" s="23"/>
      <c r="O842" s="23"/>
      <c r="P842" s="23"/>
      <c r="Q842" s="23"/>
      <c r="R842" s="23"/>
      <c r="S842" s="23"/>
      <c r="T842" s="23"/>
      <c r="U842" s="23"/>
      <c r="V842" s="23"/>
    </row>
    <row r="843" spans="1:22" s="159" customFormat="1" x14ac:dyDescent="0.25">
      <c r="A843" s="22"/>
      <c r="B843" s="23"/>
      <c r="C843" s="23"/>
      <c r="D843" s="23"/>
      <c r="E843" s="85"/>
      <c r="F843" s="82"/>
      <c r="G843" s="23"/>
      <c r="H843" s="23"/>
      <c r="I843" s="23"/>
      <c r="J843" s="23"/>
      <c r="K843" s="23"/>
      <c r="L843" s="23"/>
      <c r="M843" s="23"/>
      <c r="N843" s="23"/>
      <c r="O843" s="23"/>
      <c r="P843" s="23"/>
      <c r="Q843" s="23"/>
      <c r="R843" s="23"/>
      <c r="S843" s="23"/>
      <c r="T843" s="23"/>
      <c r="U843" s="23"/>
      <c r="V843" s="23"/>
    </row>
    <row r="844" spans="1:22" s="159" customFormat="1" x14ac:dyDescent="0.25">
      <c r="A844" s="22"/>
      <c r="B844" s="23"/>
      <c r="C844" s="23"/>
      <c r="D844" s="23"/>
      <c r="E844" s="85"/>
      <c r="F844" s="82"/>
      <c r="G844" s="23"/>
      <c r="H844" s="23"/>
      <c r="I844" s="23"/>
      <c r="J844" s="23"/>
      <c r="K844" s="23"/>
      <c r="L844" s="23"/>
      <c r="M844" s="23"/>
      <c r="N844" s="23"/>
      <c r="O844" s="23"/>
      <c r="P844" s="23"/>
      <c r="Q844" s="23"/>
      <c r="R844" s="23"/>
      <c r="S844" s="23"/>
      <c r="T844" s="23"/>
      <c r="U844" s="23"/>
      <c r="V844" s="23"/>
    </row>
    <row r="845" spans="1:22" s="159" customFormat="1" x14ac:dyDescent="0.25">
      <c r="A845" s="22"/>
      <c r="B845" s="23"/>
      <c r="C845" s="23"/>
      <c r="D845" s="23"/>
      <c r="E845" s="85"/>
      <c r="F845" s="82"/>
      <c r="G845" s="23"/>
      <c r="H845" s="23"/>
      <c r="I845" s="23"/>
      <c r="J845" s="23"/>
      <c r="K845" s="23"/>
      <c r="L845" s="23"/>
      <c r="M845" s="23"/>
      <c r="N845" s="23"/>
      <c r="O845" s="23"/>
      <c r="P845" s="23"/>
      <c r="Q845" s="23"/>
      <c r="R845" s="23"/>
      <c r="S845" s="23"/>
      <c r="T845" s="23"/>
      <c r="U845" s="23"/>
      <c r="V845" s="23"/>
    </row>
    <row r="846" spans="1:22" s="159" customFormat="1" x14ac:dyDescent="0.25">
      <c r="A846" s="22"/>
      <c r="B846" s="23"/>
      <c r="C846" s="23"/>
      <c r="D846" s="23"/>
      <c r="E846" s="85"/>
      <c r="F846" s="82"/>
      <c r="G846" s="23"/>
      <c r="H846" s="23"/>
      <c r="I846" s="23"/>
      <c r="J846" s="23"/>
      <c r="K846" s="23"/>
      <c r="L846" s="23"/>
      <c r="M846" s="23"/>
      <c r="N846" s="23"/>
      <c r="O846" s="23"/>
      <c r="P846" s="23"/>
      <c r="Q846" s="23"/>
      <c r="R846" s="23"/>
      <c r="S846" s="23"/>
      <c r="T846" s="23"/>
      <c r="U846" s="23"/>
      <c r="V846" s="23"/>
    </row>
    <row r="847" spans="1:22" s="159" customFormat="1" x14ac:dyDescent="0.25">
      <c r="A847" s="22"/>
      <c r="B847" s="23"/>
      <c r="C847" s="23"/>
      <c r="D847" s="23"/>
      <c r="E847" s="85"/>
      <c r="F847" s="82"/>
      <c r="G847" s="23"/>
      <c r="H847" s="23"/>
      <c r="I847" s="23"/>
      <c r="J847" s="23"/>
      <c r="K847" s="23"/>
      <c r="L847" s="23"/>
      <c r="M847" s="23"/>
      <c r="N847" s="23"/>
      <c r="O847" s="23"/>
      <c r="P847" s="23"/>
      <c r="Q847" s="23"/>
      <c r="R847" s="23"/>
      <c r="S847" s="23"/>
      <c r="T847" s="23"/>
      <c r="U847" s="23"/>
      <c r="V847" s="23"/>
    </row>
    <row r="848" spans="1:22" s="159" customFormat="1" x14ac:dyDescent="0.25">
      <c r="A848" s="22"/>
      <c r="B848" s="23"/>
      <c r="C848" s="23"/>
      <c r="D848" s="23"/>
      <c r="E848" s="85"/>
      <c r="F848" s="82"/>
      <c r="G848" s="23"/>
      <c r="H848" s="23"/>
      <c r="I848" s="23"/>
      <c r="J848" s="23"/>
      <c r="K848" s="23"/>
      <c r="L848" s="23"/>
      <c r="M848" s="23"/>
      <c r="N848" s="23"/>
      <c r="O848" s="23"/>
      <c r="P848" s="23"/>
      <c r="Q848" s="23"/>
      <c r="R848" s="23"/>
      <c r="S848" s="23"/>
      <c r="T848" s="23"/>
      <c r="U848" s="23"/>
      <c r="V848" s="23"/>
    </row>
    <row r="849" spans="1:22" s="159" customFormat="1" x14ac:dyDescent="0.25">
      <c r="A849" s="22"/>
      <c r="B849" s="23"/>
      <c r="C849" s="23"/>
      <c r="D849" s="23"/>
      <c r="E849" s="85"/>
      <c r="F849" s="82"/>
      <c r="G849" s="23"/>
      <c r="H849" s="23"/>
      <c r="I849" s="23"/>
      <c r="J849" s="23"/>
      <c r="K849" s="23"/>
      <c r="L849" s="23"/>
      <c r="M849" s="23"/>
      <c r="N849" s="23"/>
      <c r="O849" s="23"/>
      <c r="P849" s="23"/>
      <c r="Q849" s="23"/>
      <c r="R849" s="23"/>
      <c r="S849" s="23"/>
      <c r="T849" s="23"/>
      <c r="U849" s="23"/>
      <c r="V849" s="23"/>
    </row>
    <row r="850" spans="1:22" s="159" customFormat="1" x14ac:dyDescent="0.25">
      <c r="A850" s="22"/>
      <c r="B850" s="23"/>
      <c r="C850" s="23"/>
      <c r="D850" s="23"/>
      <c r="E850" s="85"/>
      <c r="F850" s="82"/>
      <c r="G850" s="23"/>
      <c r="H850" s="23"/>
      <c r="I850" s="23"/>
      <c r="J850" s="23"/>
      <c r="K850" s="23"/>
      <c r="L850" s="23"/>
      <c r="M850" s="23"/>
      <c r="N850" s="23"/>
      <c r="O850" s="23"/>
      <c r="P850" s="23"/>
      <c r="Q850" s="23"/>
      <c r="R850" s="23"/>
      <c r="S850" s="23"/>
      <c r="T850" s="23"/>
      <c r="U850" s="23"/>
      <c r="V850" s="23"/>
    </row>
    <row r="851" spans="1:22" s="159" customFormat="1" x14ac:dyDescent="0.25">
      <c r="A851" s="22"/>
      <c r="B851" s="23"/>
      <c r="C851" s="23"/>
      <c r="D851" s="23"/>
      <c r="E851" s="85"/>
      <c r="F851" s="82"/>
      <c r="G851" s="23"/>
      <c r="H851" s="23"/>
      <c r="I851" s="23"/>
      <c r="J851" s="23"/>
      <c r="K851" s="23"/>
      <c r="L851" s="23"/>
      <c r="M851" s="23"/>
      <c r="N851" s="23"/>
      <c r="O851" s="23"/>
      <c r="P851" s="23"/>
      <c r="Q851" s="23"/>
      <c r="R851" s="23"/>
      <c r="S851" s="23"/>
      <c r="T851" s="23"/>
      <c r="U851" s="23"/>
      <c r="V851" s="23"/>
    </row>
    <row r="852" spans="1:22" s="159" customFormat="1" x14ac:dyDescent="0.25">
      <c r="A852" s="22"/>
      <c r="B852" s="23"/>
      <c r="C852" s="23"/>
      <c r="D852" s="23"/>
      <c r="E852" s="85"/>
      <c r="F852" s="82"/>
      <c r="G852" s="23"/>
      <c r="H852" s="23"/>
      <c r="I852" s="23"/>
      <c r="J852" s="23"/>
      <c r="K852" s="23"/>
      <c r="L852" s="23"/>
      <c r="M852" s="23"/>
      <c r="N852" s="23"/>
      <c r="O852" s="23"/>
      <c r="P852" s="23"/>
      <c r="Q852" s="23"/>
      <c r="R852" s="23"/>
      <c r="S852" s="23"/>
      <c r="T852" s="23"/>
      <c r="U852" s="23"/>
      <c r="V852" s="23"/>
    </row>
    <row r="853" spans="1:22" s="159" customFormat="1" x14ac:dyDescent="0.25">
      <c r="A853" s="22"/>
      <c r="B853" s="23"/>
      <c r="C853" s="23"/>
      <c r="D853" s="23"/>
      <c r="E853" s="85"/>
      <c r="F853" s="82"/>
      <c r="G853" s="23"/>
      <c r="H853" s="23"/>
      <c r="I853" s="23"/>
      <c r="J853" s="23"/>
      <c r="K853" s="23"/>
      <c r="L853" s="23"/>
      <c r="M853" s="23"/>
      <c r="N853" s="23"/>
      <c r="O853" s="23"/>
      <c r="P853" s="23"/>
      <c r="Q853" s="23"/>
      <c r="R853" s="23"/>
      <c r="S853" s="23"/>
      <c r="T853" s="23"/>
      <c r="U853" s="23"/>
      <c r="V853" s="23"/>
    </row>
    <row r="854" spans="1:22" s="159" customFormat="1" x14ac:dyDescent="0.25">
      <c r="A854" s="22"/>
      <c r="B854" s="23"/>
      <c r="C854" s="23"/>
      <c r="D854" s="23"/>
      <c r="E854" s="85"/>
      <c r="F854" s="82"/>
      <c r="G854" s="23"/>
      <c r="H854" s="23"/>
      <c r="I854" s="23"/>
      <c r="J854" s="23"/>
      <c r="K854" s="23"/>
      <c r="L854" s="23"/>
      <c r="M854" s="23"/>
      <c r="N854" s="23"/>
      <c r="O854" s="23"/>
      <c r="P854" s="23"/>
      <c r="Q854" s="23"/>
      <c r="R854" s="23"/>
      <c r="S854" s="23"/>
      <c r="T854" s="23"/>
      <c r="U854" s="23"/>
      <c r="V854" s="23"/>
    </row>
    <row r="855" spans="1:22" s="159" customFormat="1" x14ac:dyDescent="0.25">
      <c r="A855" s="22"/>
      <c r="B855" s="23"/>
      <c r="C855" s="23"/>
      <c r="D855" s="23"/>
      <c r="E855" s="85"/>
      <c r="F855" s="82"/>
      <c r="G855" s="23"/>
      <c r="H855" s="23"/>
      <c r="I855" s="23"/>
      <c r="J855" s="23"/>
      <c r="K855" s="23"/>
      <c r="L855" s="23"/>
      <c r="M855" s="23"/>
      <c r="N855" s="23"/>
      <c r="O855" s="23"/>
      <c r="P855" s="23"/>
      <c r="Q855" s="23"/>
      <c r="R855" s="23"/>
      <c r="S855" s="23"/>
      <c r="T855" s="23"/>
      <c r="U855" s="23"/>
      <c r="V855" s="23"/>
    </row>
    <row r="856" spans="1:22" s="159" customFormat="1" x14ac:dyDescent="0.25">
      <c r="A856" s="22"/>
      <c r="B856" s="23"/>
      <c r="C856" s="23"/>
      <c r="D856" s="23"/>
      <c r="E856" s="85"/>
      <c r="F856" s="82"/>
      <c r="G856" s="23"/>
      <c r="H856" s="23"/>
      <c r="I856" s="23"/>
      <c r="J856" s="23"/>
      <c r="K856" s="23"/>
      <c r="L856" s="23"/>
      <c r="M856" s="23"/>
      <c r="N856" s="23"/>
      <c r="O856" s="23"/>
      <c r="P856" s="23"/>
      <c r="Q856" s="23"/>
      <c r="R856" s="23"/>
      <c r="S856" s="23"/>
      <c r="T856" s="23"/>
      <c r="U856" s="23"/>
      <c r="V856" s="23"/>
    </row>
    <row r="857" spans="1:22" s="159" customFormat="1" x14ac:dyDescent="0.25">
      <c r="A857" s="22"/>
      <c r="B857" s="23"/>
      <c r="C857" s="23"/>
      <c r="D857" s="23"/>
      <c r="E857" s="85"/>
      <c r="F857" s="82"/>
      <c r="G857" s="23"/>
      <c r="H857" s="23"/>
      <c r="I857" s="23"/>
      <c r="J857" s="23"/>
      <c r="K857" s="23"/>
      <c r="L857" s="23"/>
      <c r="M857" s="23"/>
      <c r="N857" s="23"/>
      <c r="O857" s="23"/>
      <c r="P857" s="23"/>
      <c r="Q857" s="23"/>
      <c r="R857" s="23"/>
      <c r="S857" s="23"/>
      <c r="T857" s="23"/>
      <c r="U857" s="23"/>
      <c r="V857" s="23"/>
    </row>
    <row r="858" spans="1:22" s="159" customFormat="1" x14ac:dyDescent="0.25">
      <c r="A858" s="22"/>
      <c r="B858" s="23"/>
      <c r="C858" s="23"/>
      <c r="D858" s="23"/>
      <c r="E858" s="85"/>
      <c r="F858" s="82"/>
      <c r="G858" s="23"/>
      <c r="H858" s="23"/>
      <c r="I858" s="23"/>
      <c r="J858" s="23"/>
      <c r="K858" s="23"/>
      <c r="L858" s="23"/>
      <c r="M858" s="23"/>
      <c r="N858" s="23"/>
      <c r="O858" s="23"/>
      <c r="P858" s="23"/>
      <c r="Q858" s="23"/>
      <c r="R858" s="23"/>
      <c r="S858" s="23"/>
      <c r="T858" s="23"/>
      <c r="U858" s="23"/>
      <c r="V858" s="23"/>
    </row>
    <row r="859" spans="1:22" s="159" customFormat="1" x14ac:dyDescent="0.25">
      <c r="A859" s="22"/>
      <c r="B859" s="23"/>
      <c r="C859" s="23"/>
      <c r="D859" s="23"/>
      <c r="E859" s="85"/>
      <c r="F859" s="82"/>
      <c r="G859" s="23"/>
      <c r="H859" s="23"/>
      <c r="I859" s="23"/>
      <c r="J859" s="23"/>
      <c r="K859" s="23"/>
      <c r="L859" s="23"/>
      <c r="M859" s="23"/>
      <c r="N859" s="23"/>
      <c r="O859" s="23"/>
      <c r="P859" s="23"/>
      <c r="Q859" s="23"/>
      <c r="R859" s="23"/>
      <c r="S859" s="23"/>
      <c r="T859" s="23"/>
      <c r="U859" s="23"/>
      <c r="V859" s="23"/>
    </row>
    <row r="860" spans="1:22" s="159" customFormat="1" x14ac:dyDescent="0.25">
      <c r="A860" s="22"/>
      <c r="B860" s="23"/>
      <c r="C860" s="23"/>
      <c r="D860" s="23"/>
      <c r="E860" s="85"/>
      <c r="F860" s="82"/>
      <c r="G860" s="23"/>
      <c r="H860" s="23"/>
      <c r="I860" s="23"/>
      <c r="J860" s="23"/>
      <c r="K860" s="23"/>
      <c r="L860" s="23"/>
      <c r="M860" s="23"/>
      <c r="N860" s="23"/>
      <c r="O860" s="23"/>
      <c r="P860" s="23"/>
      <c r="Q860" s="23"/>
      <c r="R860" s="23"/>
      <c r="S860" s="23"/>
      <c r="T860" s="23"/>
      <c r="U860" s="23"/>
      <c r="V860" s="23"/>
    </row>
    <row r="861" spans="1:22" s="159" customFormat="1" x14ac:dyDescent="0.25">
      <c r="A861" s="22"/>
      <c r="B861" s="23"/>
      <c r="C861" s="23"/>
      <c r="D861" s="23"/>
      <c r="E861" s="85"/>
      <c r="F861" s="82"/>
      <c r="G861" s="23"/>
      <c r="H861" s="23"/>
      <c r="I861" s="23"/>
      <c r="J861" s="23"/>
      <c r="K861" s="23"/>
      <c r="L861" s="23"/>
      <c r="M861" s="23"/>
      <c r="N861" s="23"/>
      <c r="O861" s="23"/>
      <c r="P861" s="23"/>
      <c r="Q861" s="23"/>
      <c r="R861" s="23"/>
      <c r="S861" s="23"/>
      <c r="T861" s="23"/>
      <c r="U861" s="23"/>
      <c r="V861" s="23"/>
    </row>
    <row r="862" spans="1:22" x14ac:dyDescent="0.25">
      <c r="B862" s="8"/>
      <c r="C862" s="8"/>
      <c r="D862" s="8"/>
      <c r="E862" s="86"/>
      <c r="F862" s="83"/>
      <c r="G862" s="8"/>
      <c r="H862" s="8"/>
      <c r="I862" s="8"/>
      <c r="J862" s="8"/>
      <c r="K862" s="8"/>
      <c r="L862" s="8"/>
      <c r="M862" s="8"/>
      <c r="N862" s="8"/>
      <c r="O862" s="8"/>
      <c r="P862" s="8"/>
      <c r="Q862" s="8"/>
      <c r="R862" s="8"/>
      <c r="S862" s="8"/>
      <c r="T862" s="8"/>
      <c r="U862" s="15"/>
      <c r="V862" s="15"/>
    </row>
  </sheetData>
  <mergeCells count="12">
    <mergeCell ref="B5:T5"/>
    <mergeCell ref="G4:H4"/>
    <mergeCell ref="S4:T4"/>
    <mergeCell ref="O4:R4"/>
    <mergeCell ref="J4:N4"/>
    <mergeCell ref="E1:R1"/>
    <mergeCell ref="S1:T2"/>
    <mergeCell ref="E2:R2"/>
    <mergeCell ref="B4:D4"/>
    <mergeCell ref="B3:T3"/>
    <mergeCell ref="E4:F4"/>
    <mergeCell ref="B1:D2"/>
  </mergeCells>
  <phoneticPr fontId="23" type="noConversion"/>
  <printOptions horizontalCentered="1"/>
  <pageMargins left="0" right="0" top="0.74803149606299213" bottom="0.74803149606299213" header="0.31496062992125984" footer="0.31496062992125984"/>
  <pageSetup paperSize="5" scale="38" fitToHeight="282" orientation="landscape" verticalDpi="30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2" ma:contentTypeDescription="Crear nuevo documento." ma:contentTypeScope="" ma:versionID="44d8db85430b2d8181a103850ad1d487">
  <xsd:schema xmlns:xsd="http://www.w3.org/2001/XMLSchema" xmlns:xs="http://www.w3.org/2001/XMLSchema" xmlns:p="http://schemas.microsoft.com/office/2006/metadata/properties" xmlns:ns2="ad0262b1-06b4-4d09-9f25-2da5836b63ce" targetNamespace="http://schemas.microsoft.com/office/2006/metadata/properties" ma:root="true" ma:fieldsID="b0873c7e2b6378c070b1dc1216e815cb" ns2:_="">
    <xsd:import namespace="ad0262b1-06b4-4d09-9f25-2da5836b63c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2F4F36-18E3-4C0D-99EF-30E4B557477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AFF6095-F6E8-4060-BD3B-07D770C705DD}">
  <ds:schemaRefs>
    <ds:schemaRef ds:uri="http://schemas.microsoft.com/sharepoint/v3/contenttype/forms"/>
  </ds:schemaRefs>
</ds:datastoreItem>
</file>

<file path=customXml/itemProps3.xml><?xml version="1.0" encoding="utf-8"?>
<ds:datastoreItem xmlns:ds="http://schemas.openxmlformats.org/officeDocument/2006/customXml" ds:itemID="{306B7343-838A-4E2F-B437-23762953C0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PAA 2022</vt:lpstr>
      <vt:lpstr>'PAA 2022'!Área_de_impresión</vt:lpstr>
      <vt:lpstr>'PAA 2022'!Títulos_a_imprimir</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 Tapiero</dc:creator>
  <cp:keywords/>
  <dc:description/>
  <cp:lastModifiedBy>Silvia Milena Patiño Leon</cp:lastModifiedBy>
  <cp:revision/>
  <cp:lastPrinted>2022-01-03T23:30:14Z</cp:lastPrinted>
  <dcterms:created xsi:type="dcterms:W3CDTF">2021-09-29T00:25:04Z</dcterms:created>
  <dcterms:modified xsi:type="dcterms:W3CDTF">2022-01-31T23:30:53Z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